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SEPES\07 Emploi, Chômage\Tensions Marché Travail\2023\"/>
    </mc:Choice>
  </mc:AlternateContent>
  <xr:revisionPtr revIDLastSave="0" documentId="13_ncr:1_{A941B967-6142-482A-B8AE-3D1102EA5BF6}" xr6:coauthVersionLast="47" xr6:coauthVersionMax="47" xr10:uidLastSave="{00000000-0000-0000-0000-000000000000}"/>
  <bookViews>
    <workbookView xWindow="-28920" yWindow="-120" windowWidth="29040" windowHeight="15720" xr2:uid="{00000000-000D-0000-FFFF-FFFF00000000}"/>
  </bookViews>
  <sheets>
    <sheet name="MODE D'EMPLOI" sheetId="13" r:id="rId1"/>
    <sheet name="Documentation" sheetId="12" r:id="rId2"/>
    <sheet name="Nomenclature" sheetId="11" r:id="rId3"/>
    <sheet name="Fiche Métier" sheetId="9" r:id="rId4"/>
    <sheet name="Détail FAP228" sheetId="16" r:id="rId5"/>
    <sheet name="Détail FAP86" sheetId="18" r:id="rId6"/>
    <sheet name="Synthèse" sheetId="7" r:id="rId7"/>
    <sheet name="Synthèse Grandes Familles" sheetId="8" r:id="rId8"/>
    <sheet name="Liste" sheetId="1" state="hidden" r:id="rId9"/>
    <sheet name="Liste 86" sheetId="14" state="hidden" r:id="rId10"/>
    <sheet name="Evolution" sheetId="2" state="hidden" r:id="rId11"/>
    <sheet name="Evol_Dep" sheetId="3" state="hidden" r:id="rId12"/>
    <sheet name="Familles" sheetId="4" state="hidden" r:id="rId13"/>
    <sheet name="Fiche_2" sheetId="5" state="hidden" r:id="rId14"/>
    <sheet name="Menus" sheetId="10" state="hidden" r:id="rId15"/>
  </sheets>
  <definedNames>
    <definedName name="_xlnm._FilterDatabase" localSheetId="4" hidden="1">'Détail FAP228'!$A$6:$AB$192</definedName>
    <definedName name="_xlnm._FilterDatabase" localSheetId="5" hidden="1">'Détail FAP86'!$A$6:$AC$192</definedName>
    <definedName name="_xlnm._FilterDatabase" localSheetId="2" hidden="1">Nomenclature!#REF!</definedName>
    <definedName name="_xlnm.Print_Titles" localSheetId="2">Nomenclature!$1:$2</definedName>
    <definedName name="_xlnm.Print_Area" localSheetId="3">'Fiche Métier'!$A$1:$S$57</definedName>
    <definedName name="_xlnm.Print_Area" localSheetId="2">Nomenclature!#REF!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0" i="8" l="1"/>
  <c r="A40" i="8"/>
  <c r="X9" i="8"/>
  <c r="W9" i="8"/>
  <c r="V9" i="8"/>
  <c r="U9" i="8"/>
  <c r="T9" i="8"/>
  <c r="S9" i="8"/>
  <c r="R9" i="8"/>
  <c r="Q9" i="8"/>
  <c r="P9" i="8"/>
  <c r="O9" i="8"/>
  <c r="N9" i="8"/>
  <c r="M9" i="8"/>
  <c r="L9" i="8"/>
  <c r="I9" i="8"/>
  <c r="I16" i="9" s="1"/>
  <c r="X8" i="8"/>
  <c r="W8" i="8"/>
  <c r="V8" i="8"/>
  <c r="U8" i="8"/>
  <c r="T8" i="8"/>
  <c r="S8" i="8"/>
  <c r="R8" i="8"/>
  <c r="Q8" i="8"/>
  <c r="P8" i="8"/>
  <c r="O8" i="8"/>
  <c r="N8" i="8"/>
  <c r="M8" i="8"/>
  <c r="L8" i="8"/>
  <c r="I8" i="8"/>
  <c r="X7" i="8"/>
  <c r="W7" i="8"/>
  <c r="V7" i="8"/>
  <c r="U7" i="8"/>
  <c r="T7" i="8"/>
  <c r="S7" i="8"/>
  <c r="R7" i="8"/>
  <c r="Q7" i="8"/>
  <c r="P7" i="8"/>
  <c r="O7" i="8"/>
  <c r="N7" i="8"/>
  <c r="M7" i="8"/>
  <c r="L7" i="8"/>
  <c r="I7" i="8"/>
  <c r="X6" i="8"/>
  <c r="W6" i="8"/>
  <c r="V6" i="8"/>
  <c r="U6" i="8"/>
  <c r="T6" i="8"/>
  <c r="S6" i="8"/>
  <c r="R6" i="8"/>
  <c r="Q6" i="8"/>
  <c r="P6" i="8"/>
  <c r="O6" i="8"/>
  <c r="N6" i="8"/>
  <c r="M6" i="8"/>
  <c r="L6" i="8"/>
  <c r="I6" i="8"/>
  <c r="X5" i="8"/>
  <c r="W5" i="8"/>
  <c r="V5" i="8"/>
  <c r="U5" i="8"/>
  <c r="T5" i="8"/>
  <c r="S5" i="8"/>
  <c r="R5" i="8"/>
  <c r="Q5" i="8"/>
  <c r="P5" i="8"/>
  <c r="O5" i="8"/>
  <c r="N5" i="8"/>
  <c r="M5" i="8"/>
  <c r="L5" i="8"/>
  <c r="I5" i="8"/>
  <c r="N41" i="7"/>
  <c r="M41" i="7"/>
  <c r="K41" i="7"/>
  <c r="I41" i="7"/>
  <c r="C41" i="7"/>
  <c r="A40" i="7"/>
  <c r="A39" i="7"/>
  <c r="D36" i="7"/>
  <c r="K40" i="7" s="1"/>
  <c r="D35" i="7"/>
  <c r="I39" i="7" s="1"/>
  <c r="N30" i="7"/>
  <c r="M30" i="7"/>
  <c r="L30" i="7"/>
  <c r="K30" i="7"/>
  <c r="J30" i="7"/>
  <c r="I30" i="7"/>
  <c r="H30" i="7"/>
  <c r="G30" i="7"/>
  <c r="F30" i="7"/>
  <c r="E30" i="7"/>
  <c r="D30" i="7"/>
  <c r="C30" i="7"/>
  <c r="B30" i="7"/>
  <c r="L29" i="7"/>
  <c r="L41" i="7" s="1"/>
  <c r="K29" i="7"/>
  <c r="J29" i="7"/>
  <c r="J41" i="7" s="1"/>
  <c r="I29" i="7"/>
  <c r="H29" i="7"/>
  <c r="H41" i="7" s="1"/>
  <c r="G29" i="7"/>
  <c r="P16" i="9" s="1"/>
  <c r="F29" i="7"/>
  <c r="F41" i="7" s="1"/>
  <c r="E29" i="7"/>
  <c r="E41" i="7" s="1"/>
  <c r="D29" i="7"/>
  <c r="D41" i="7" s="1"/>
  <c r="C29" i="7"/>
  <c r="B29" i="7"/>
  <c r="B41" i="7" s="1"/>
  <c r="A26" i="7"/>
  <c r="L26" i="7" s="1"/>
  <c r="W16" i="9"/>
  <c r="V16" i="9"/>
  <c r="U16" i="9"/>
  <c r="T16" i="9"/>
  <c r="S16" i="9"/>
  <c r="R16" i="9"/>
  <c r="Q16" i="9"/>
  <c r="N16" i="9"/>
  <c r="M16" i="9"/>
  <c r="L16" i="9"/>
  <c r="K16" i="9"/>
  <c r="H16" i="9"/>
  <c r="G16" i="9"/>
  <c r="F16" i="9"/>
  <c r="E16" i="9"/>
  <c r="D16" i="9"/>
  <c r="C16" i="9"/>
  <c r="B16" i="9"/>
  <c r="B9" i="9"/>
  <c r="A9" i="9"/>
  <c r="G52" i="9" s="1"/>
  <c r="B51" i="9" s="1"/>
  <c r="G41" i="7" l="1"/>
  <c r="K9" i="9"/>
  <c r="F9" i="9"/>
  <c r="N9" i="9"/>
  <c r="H42" i="9"/>
  <c r="C41" i="9" s="1"/>
  <c r="H44" i="9"/>
  <c r="C43" i="9" s="1"/>
  <c r="H46" i="9"/>
  <c r="C45" i="9" s="1"/>
  <c r="H48" i="9"/>
  <c r="C47" i="9" s="1"/>
  <c r="H50" i="9"/>
  <c r="C49" i="9" s="1"/>
  <c r="H52" i="9"/>
  <c r="C51" i="9" s="1"/>
  <c r="B39" i="7"/>
  <c r="J39" i="7"/>
  <c r="D40" i="7"/>
  <c r="L40" i="7"/>
  <c r="G9" i="9"/>
  <c r="O9" i="9"/>
  <c r="H53" i="9" s="1"/>
  <c r="C52" i="9" s="1"/>
  <c r="C39" i="7"/>
  <c r="K39" i="7"/>
  <c r="E40" i="7"/>
  <c r="M40" i="7"/>
  <c r="P9" i="9"/>
  <c r="H9" i="9"/>
  <c r="D39" i="7"/>
  <c r="L39" i="7"/>
  <c r="F40" i="7"/>
  <c r="N40" i="7"/>
  <c r="I9" i="9"/>
  <c r="A15" i="9"/>
  <c r="G41" i="9"/>
  <c r="B40" i="9" s="1"/>
  <c r="G43" i="9"/>
  <c r="B42" i="9" s="1"/>
  <c r="G45" i="9"/>
  <c r="B44" i="9" s="1"/>
  <c r="G47" i="9"/>
  <c r="B46" i="9" s="1"/>
  <c r="G49" i="9"/>
  <c r="B48" i="9" s="1"/>
  <c r="G51" i="9"/>
  <c r="B50" i="9" s="1"/>
  <c r="E39" i="7"/>
  <c r="M39" i="7"/>
  <c r="G40" i="7"/>
  <c r="J9" i="9"/>
  <c r="J15" i="9"/>
  <c r="H41" i="9"/>
  <c r="C40" i="9" s="1"/>
  <c r="H43" i="9"/>
  <c r="C42" i="9" s="1"/>
  <c r="H45" i="9"/>
  <c r="C44" i="9" s="1"/>
  <c r="H47" i="9"/>
  <c r="C46" i="9" s="1"/>
  <c r="H49" i="9"/>
  <c r="C48" i="9" s="1"/>
  <c r="H51" i="9"/>
  <c r="C50" i="9" s="1"/>
  <c r="F39" i="7"/>
  <c r="N39" i="7"/>
  <c r="H40" i="7"/>
  <c r="G39" i="7"/>
  <c r="I40" i="7"/>
  <c r="H39" i="7"/>
  <c r="B40" i="7"/>
  <c r="J40" i="7"/>
  <c r="L9" i="9"/>
  <c r="O16" i="9"/>
  <c r="E9" i="9"/>
  <c r="M9" i="9"/>
  <c r="G42" i="9"/>
  <c r="B41" i="9" s="1"/>
  <c r="G44" i="9"/>
  <c r="B43" i="9" s="1"/>
  <c r="G46" i="9"/>
  <c r="B45" i="9" s="1"/>
  <c r="G48" i="9"/>
  <c r="B47" i="9" s="1"/>
  <c r="G50" i="9"/>
  <c r="B49" i="9" s="1"/>
  <c r="C40" i="7"/>
  <c r="U15" i="9" l="1"/>
  <c r="M15" i="9"/>
  <c r="T15" i="9"/>
  <c r="L15" i="9"/>
  <c r="R15" i="9"/>
  <c r="Q15" i="9"/>
  <c r="P15" i="9"/>
  <c r="W15" i="9"/>
  <c r="O15" i="9"/>
  <c r="V15" i="9"/>
  <c r="N15" i="9"/>
  <c r="S15" i="9"/>
  <c r="K15" i="9"/>
  <c r="E15" i="9"/>
  <c r="D15" i="9"/>
  <c r="I15" i="9"/>
  <c r="G15" i="9"/>
  <c r="F15" i="9"/>
  <c r="C15" i="9"/>
  <c r="H15" i="9"/>
  <c r="B15" i="9"/>
  <c r="G53" i="9"/>
  <c r="B52" i="9" s="1"/>
</calcChain>
</file>

<file path=xl/sharedStrings.xml><?xml version="1.0" encoding="utf-8"?>
<sst xmlns="http://schemas.openxmlformats.org/spreadsheetml/2006/main" count="9041" uniqueCount="1684">
  <si>
    <t>2011</t>
  </si>
  <si>
    <t>2012</t>
  </si>
  <si>
    <t>2013</t>
  </si>
  <si>
    <t>2014</t>
  </si>
  <si>
    <t>2015</t>
  </si>
  <si>
    <t>2016</t>
  </si>
  <si>
    <t>2017</t>
  </si>
  <si>
    <t>2018</t>
  </si>
  <si>
    <t>2019</t>
  </si>
  <si>
    <t>Conducteurs d'engins agricoles ou forestiers</t>
  </si>
  <si>
    <t>Techniciens et agents d'encadrement d'exploitations agricoles</t>
  </si>
  <si>
    <t>Ingénieurs, cadres techniques de l'agriculture</t>
  </si>
  <si>
    <t>n.d.</t>
  </si>
  <si>
    <t>Cadres et maîtres d'équipage de la marine</t>
  </si>
  <si>
    <t>Professionnels du travail de la pierre et des matériaux associés</t>
  </si>
  <si>
    <t>Couvreurs</t>
  </si>
  <si>
    <t>Conducteurs d'engins du bâtiment et des travaux publics</t>
  </si>
  <si>
    <t>Géomètres</t>
  </si>
  <si>
    <t>Dessinateurs en bâtiment et en travaux publics</t>
  </si>
  <si>
    <t>Architectes</t>
  </si>
  <si>
    <t>Ingénieurs du bâtiment et des travaux publics, chefs de chantier et conducteurs de travaux (cadres)</t>
  </si>
  <si>
    <t>Régleurs</t>
  </si>
  <si>
    <t>Tuyauteurs</t>
  </si>
  <si>
    <t>Soudeurs</t>
  </si>
  <si>
    <t>Techniciens en mécanique et travail des métaux</t>
  </si>
  <si>
    <t>Agents de maîtrise et assimilés en fabrication mécanique</t>
  </si>
  <si>
    <t>Techniciens des industries de process</t>
  </si>
  <si>
    <t>Agents de maîtrise et assimilés des industries de process</t>
  </si>
  <si>
    <t>G0A40</t>
  </si>
  <si>
    <t>G0A41</t>
  </si>
  <si>
    <t>Mainteniciens en biens électrodomestiques</t>
  </si>
  <si>
    <t>G0A43</t>
  </si>
  <si>
    <t>G0B40</t>
  </si>
  <si>
    <t>Carrossiers automobiles</t>
  </si>
  <si>
    <t>G0B41</t>
  </si>
  <si>
    <t>Ingénieurs et cadres de fabrication et de la production</t>
  </si>
  <si>
    <t>Ingénieurs des méthodes de production, du contrôle qualité</t>
  </si>
  <si>
    <t>Conducteurs de véhicules légers</t>
  </si>
  <si>
    <t>Conducteurs de transport en commun sur route</t>
  </si>
  <si>
    <t>Conducteurs routiers</t>
  </si>
  <si>
    <t>Conducteurs sur rails et d'engins de traction</t>
  </si>
  <si>
    <t>Contrôleurs des transports</t>
  </si>
  <si>
    <t>Agents et hôtesses d'accompagnement</t>
  </si>
  <si>
    <t>Secrétaires bureautiques et assimilés</t>
  </si>
  <si>
    <t>Employés de la comptabilité</t>
  </si>
  <si>
    <t>Agents d'accueil et d'information</t>
  </si>
  <si>
    <t>Secrétaires de direction</t>
  </si>
  <si>
    <t>Techniciens des services administratifs</t>
  </si>
  <si>
    <t>Cadres administratifs, comptables et financiers (hors juristes)</t>
  </si>
  <si>
    <t>Cadres des ressources humaines et du recrutement</t>
  </si>
  <si>
    <t>Techniciens d'étude et de développement en informatique</t>
  </si>
  <si>
    <t>Techniciens de production, d'exploitation, d'installation, et de maintenance, support et services aux utilisateurs en informatique</t>
  </si>
  <si>
    <t>Ingénieurs et cadres d'étude, recherche et développement (industrie)</t>
  </si>
  <si>
    <t>Chercheurs (sauf industrie et enseignement supérieur)</t>
  </si>
  <si>
    <t>Employés de libre service</t>
  </si>
  <si>
    <t>Caissiers</t>
  </si>
  <si>
    <t>Vendeurs en produits alimentaires</t>
  </si>
  <si>
    <t>Vendeurs en ameublement, équipement du foyer, bricolage</t>
  </si>
  <si>
    <t>Vendeurs en habillement et accessoires, articles de luxe, de sport, de loisirs et culturels</t>
  </si>
  <si>
    <t>Attachés commerciaux</t>
  </si>
  <si>
    <t>Représentants auprès des particuliers</t>
  </si>
  <si>
    <t>Maîtrise des magasins</t>
  </si>
  <si>
    <t>Cadres commerciaux, acheteurs et cadres de la mercatique</t>
  </si>
  <si>
    <t>Bouchers</t>
  </si>
  <si>
    <t>Charcutiers, traiteurs</t>
  </si>
  <si>
    <t>Boulangers, pâtissiers</t>
  </si>
  <si>
    <t>Cuisiniers</t>
  </si>
  <si>
    <t>Chefs cuisiniers</t>
  </si>
  <si>
    <t>Employés de l'hôtellerie</t>
  </si>
  <si>
    <t>Serveurs de cafés restaurants</t>
  </si>
  <si>
    <t>Coiffeurs, esthéticiens</t>
  </si>
  <si>
    <t>T2A60</t>
  </si>
  <si>
    <t>T2B60</t>
  </si>
  <si>
    <t>Concierges</t>
  </si>
  <si>
    <t>Agents de sécurité et de surveillance</t>
  </si>
  <si>
    <t>Agents d'entretien de locaux</t>
  </si>
  <si>
    <t>Ouvriers de l'assainissement et du traitement des déchets</t>
  </si>
  <si>
    <t>Employés des services divers</t>
  </si>
  <si>
    <t>Interprètes</t>
  </si>
  <si>
    <t>Cadres de la communication</t>
  </si>
  <si>
    <t>Cadres et techniciens de la documentation</t>
  </si>
  <si>
    <t>Journalistes et cadres de l'édition</t>
  </si>
  <si>
    <t>Professionnels des spectacles</t>
  </si>
  <si>
    <t>Photographes</t>
  </si>
  <si>
    <t>Graphistes, dessinateurs, stylistes, décorateurs et créateurs de supports de communication visuelle</t>
  </si>
  <si>
    <t>Artistes (musique, danse, spectacles)</t>
  </si>
  <si>
    <t>Écrivains</t>
  </si>
  <si>
    <t>Artistes plasticiens</t>
  </si>
  <si>
    <t>Aides-soignants</t>
  </si>
  <si>
    <t>Techniciens médicaux et préparateurs</t>
  </si>
  <si>
    <t>Spécialistes de l'appareillage médical</t>
  </si>
  <si>
    <t>Autres professionnels para-médicaux</t>
  </si>
  <si>
    <t>Psychologues, psychothérapeutes</t>
  </si>
  <si>
    <t>Professionnels de l'action sociale</t>
  </si>
  <si>
    <t>Professionnels de l'animation socioculturelle</t>
  </si>
  <si>
    <t>Sportifs et animateurs sportifs</t>
  </si>
  <si>
    <t>Formateurs</t>
  </si>
  <si>
    <t>INDICATEUR</t>
  </si>
  <si>
    <t>CODDEP</t>
  </si>
  <si>
    <t>01</t>
  </si>
  <si>
    <t>03</t>
  </si>
  <si>
    <t>07</t>
  </si>
  <si>
    <t>15</t>
  </si>
  <si>
    <t>26</t>
  </si>
  <si>
    <t>38</t>
  </si>
  <si>
    <t>42</t>
  </si>
  <si>
    <t>43</t>
  </si>
  <si>
    <t>63</t>
  </si>
  <si>
    <t>69</t>
  </si>
  <si>
    <t>73</t>
  </si>
  <si>
    <t>74</t>
  </si>
  <si>
    <t>84</t>
  </si>
  <si>
    <t>Agriculture</t>
  </si>
  <si>
    <t>Bâtiment</t>
  </si>
  <si>
    <t>Industrie</t>
  </si>
  <si>
    <t>Services</t>
  </si>
  <si>
    <t>Ensemble</t>
  </si>
  <si>
    <t>FAP</t>
  </si>
  <si>
    <t>Libellé FAP</t>
  </si>
  <si>
    <t>Emploi Moyen</t>
  </si>
  <si>
    <t>Indice de tension</t>
  </si>
  <si>
    <t>Tension</t>
  </si>
  <si>
    <t>Intensité d'Embauche</t>
  </si>
  <si>
    <t>Lien Emploi Formation</t>
  </si>
  <si>
    <t>Disponibilité de la Main d'Œuvre</t>
  </si>
  <si>
    <t>Durabilité des Emplois</t>
  </si>
  <si>
    <t>Conditions de travail</t>
  </si>
  <si>
    <t>Adéquation Géographique</t>
  </si>
  <si>
    <t>Niveau de Calcul Disponible</t>
  </si>
  <si>
    <t>Evolution de l'indice synthétique de tension depuis 2011</t>
  </si>
  <si>
    <t>France</t>
  </si>
  <si>
    <t>Auvergne-Rhône-Alpes</t>
  </si>
  <si>
    <t>France Métropolitaine</t>
  </si>
  <si>
    <t>Evolution de l'ensemble des indices depuis 2011 en Auvergne-Rhône-Alpes</t>
  </si>
  <si>
    <t>Evolution de l'indice synthétique de tension par département depuis 2011</t>
  </si>
  <si>
    <t>ARA</t>
  </si>
  <si>
    <t>Synthèse par grandes familles professionnelles</t>
  </si>
  <si>
    <t>Synthèse sur les tensions sur le marché du travail en Auvergne-Rhône-Alpes</t>
  </si>
  <si>
    <t>Indice de tension par département</t>
  </si>
  <si>
    <t>Niveau Calcul</t>
  </si>
  <si>
    <t>NOM</t>
  </si>
  <si>
    <t>Ain</t>
  </si>
  <si>
    <t>Allier</t>
  </si>
  <si>
    <t>Ardèche</t>
  </si>
  <si>
    <t>Cantal</t>
  </si>
  <si>
    <t>Drôme</t>
  </si>
  <si>
    <t>Isère</t>
  </si>
  <si>
    <t>Loire</t>
  </si>
  <si>
    <t>Haute-Loire</t>
  </si>
  <si>
    <t>Puy-de-Dôme</t>
  </si>
  <si>
    <t>Rhône</t>
  </si>
  <si>
    <t>Savoie</t>
  </si>
  <si>
    <t>Haute-Savoie</t>
  </si>
  <si>
    <t>NOM_FAP</t>
  </si>
  <si>
    <t>G0B40_Carrossiers automobiles</t>
  </si>
  <si>
    <t>Départements représentés :</t>
  </si>
  <si>
    <t>Choix 1 :</t>
  </si>
  <si>
    <t>Choix 2 :</t>
  </si>
  <si>
    <t>Dep</t>
  </si>
  <si>
    <t>Classement Tension</t>
  </si>
  <si>
    <t>A</t>
  </si>
  <si>
    <t>Agriculture, marine, pêche</t>
  </si>
  <si>
    <t>Agriculteurs, éleveurs, sylviculteurs, bûcherons</t>
  </si>
  <si>
    <t>Maraîchers, jardiniers, viticulteurs</t>
  </si>
  <si>
    <t>Techniciens et cadres de l'agriculture</t>
  </si>
  <si>
    <t>Marins, pêcheurs, aquaculteurs</t>
  </si>
  <si>
    <t>B</t>
  </si>
  <si>
    <t>Bâtiment, travaux publics</t>
  </si>
  <si>
    <t>Maçons qualifiés</t>
  </si>
  <si>
    <t>Cadres du bâtiment et des travaux publics</t>
  </si>
  <si>
    <t>C</t>
  </si>
  <si>
    <t>D</t>
  </si>
  <si>
    <t>Techniciens et agents de maîtrise des industries mécaniques</t>
  </si>
  <si>
    <t>E</t>
  </si>
  <si>
    <t>Techniciens et agents de maîtrise des industries de process</t>
  </si>
  <si>
    <t>F</t>
  </si>
  <si>
    <t>G</t>
  </si>
  <si>
    <t>Maintenance</t>
  </si>
  <si>
    <t>G0A</t>
  </si>
  <si>
    <t>Ouvriers qualifiés de la maintenance</t>
  </si>
  <si>
    <t>G0B</t>
  </si>
  <si>
    <t>Techniciens et agents de maîtrise de la maintenance</t>
  </si>
  <si>
    <t>H</t>
  </si>
  <si>
    <t>Ingénieurs et cadres techniques de l'industrie</t>
  </si>
  <si>
    <t>J</t>
  </si>
  <si>
    <t>Transports, logistique et tourisme</t>
  </si>
  <si>
    <t>Conducteurs de véhicules</t>
  </si>
  <si>
    <t>K</t>
  </si>
  <si>
    <t>Artisans et ouvriers artisanaux</t>
  </si>
  <si>
    <t>L</t>
  </si>
  <si>
    <t>Secrétaires</t>
  </si>
  <si>
    <t>Techniciens des services administratifs, comptables et financiers</t>
  </si>
  <si>
    <t>Cadres des services administratifs, comptables et financiers</t>
  </si>
  <si>
    <t>Dirigeants d'entreprises</t>
  </si>
  <si>
    <t>M</t>
  </si>
  <si>
    <t>Informatique et télécommunications</t>
  </si>
  <si>
    <t>Techniciens de l'informatique</t>
  </si>
  <si>
    <t>Ingénieurs de l'informatique</t>
  </si>
  <si>
    <t>N</t>
  </si>
  <si>
    <t>Études et recherche</t>
  </si>
  <si>
    <t>P</t>
  </si>
  <si>
    <t>Administration publique, professions juridiques, armée et police</t>
  </si>
  <si>
    <t>Agents des impôts et des douanes</t>
  </si>
  <si>
    <t>Contrôleurs des impôts et des douanes</t>
  </si>
  <si>
    <t>Professionnels du droit (hors juristes en entreprise)</t>
  </si>
  <si>
    <t>Professionnels du droit</t>
  </si>
  <si>
    <t>Magistrats</t>
  </si>
  <si>
    <t>Agents de sécurité et de l'ordre public</t>
  </si>
  <si>
    <t>Agents de polices municipales</t>
  </si>
  <si>
    <t>Q</t>
  </si>
  <si>
    <t>Banque et assurances</t>
  </si>
  <si>
    <t>R</t>
  </si>
  <si>
    <t>Commerce</t>
  </si>
  <si>
    <t>Caissiers, employés de libre service</t>
  </si>
  <si>
    <t>Vendeurs</t>
  </si>
  <si>
    <t>Attachés commerciaux et représentants</t>
  </si>
  <si>
    <t xml:space="preserve">Attachés commerciaux </t>
  </si>
  <si>
    <t>Maîtrise des magasins et intermédiaires du commerce</t>
  </si>
  <si>
    <t>Cadres commerciaux et technico-commerciaux</t>
  </si>
  <si>
    <t>S</t>
  </si>
  <si>
    <t>Hôtellerie, restauration, alimentation</t>
  </si>
  <si>
    <t>Bouchers, charcutiers, boulangers</t>
  </si>
  <si>
    <t>Employés et agents de maîtrise de l'hôtellerie et de la restauration</t>
  </si>
  <si>
    <t>T</t>
  </si>
  <si>
    <t>Services aux particuliers et aux collectivités</t>
  </si>
  <si>
    <t>T2A</t>
  </si>
  <si>
    <t>T2B</t>
  </si>
  <si>
    <t>Agents de gardiennage et de sécurité</t>
  </si>
  <si>
    <t>Agents d'entretien</t>
  </si>
  <si>
    <t>U</t>
  </si>
  <si>
    <t>Communication, information, art et spectacle</t>
  </si>
  <si>
    <t>Professionnels de la communication et de l'information</t>
  </si>
  <si>
    <t>Professionnels des arts et des spectacles</t>
  </si>
  <si>
    <t>V</t>
  </si>
  <si>
    <t>Santé, action sociale, culturelle et sportive</t>
  </si>
  <si>
    <t>Aides médico-psychologiques</t>
  </si>
  <si>
    <t>Infirmiers, sages-femmes</t>
  </si>
  <si>
    <t>Médecins</t>
  </si>
  <si>
    <t>Dentistes</t>
  </si>
  <si>
    <t>Vétérinaires</t>
  </si>
  <si>
    <t>Pharmaciens</t>
  </si>
  <si>
    <t>Professions para-médicales</t>
  </si>
  <si>
    <t>Professionnels de l'action sociale et de l'orientation</t>
  </si>
  <si>
    <t>Professionnels de l'action culturelle, sportive et surveillants</t>
  </si>
  <si>
    <t>W</t>
  </si>
  <si>
    <t>Enseignement, formation</t>
  </si>
  <si>
    <t>Enseignants</t>
  </si>
  <si>
    <t>Professeurs des écoles</t>
  </si>
  <si>
    <t>Professeurs du secondaire</t>
  </si>
  <si>
    <t>X</t>
  </si>
  <si>
    <t>Politique, religion</t>
  </si>
  <si>
    <t>Professionnels de la politique et clergé</t>
  </si>
  <si>
    <t>Professionnels de la politique</t>
  </si>
  <si>
    <t>Clergé</t>
  </si>
  <si>
    <t>Sélectionner le métier en cliquant dans la case ci-dessous :</t>
  </si>
  <si>
    <t>Niveau Calcul Disponible</t>
  </si>
  <si>
    <t>Sélectionner les départements en cliquant dans la case ci-dessous :</t>
  </si>
  <si>
    <t>Inadéquation Géographique</t>
  </si>
  <si>
    <t>Non Durabilité des Emplois</t>
  </si>
  <si>
    <t>Non-Durabilité des Emplois</t>
  </si>
  <si>
    <t>Documentation</t>
  </si>
  <si>
    <t>Présentation de l'indicateur principal de tension et des indicateurs complémentaires :</t>
  </si>
  <si>
    <t>Indicateurs</t>
  </si>
  <si>
    <t>Nom/Définition</t>
  </si>
  <si>
    <t>Source</t>
  </si>
  <si>
    <t>Evolution  dans le Temps</t>
  </si>
  <si>
    <t>Evolution selon la zone géographique</t>
  </si>
  <si>
    <t>3 composantes :</t>
  </si>
  <si>
    <t>Le rapport entre le flux d’offres d’emploi en ligne, sur un champ étendu au-delà des seules offres collectées par Pôle emploi, et le flux de demandeurs d’emploi inscrits en catégorie A (sans emploi, tenus de rechercher activement un emploi). (30%)</t>
  </si>
  <si>
    <t>Offres d'emploi sur internet (yc Pôle Emploi) ; DE inscrits à PE</t>
  </si>
  <si>
    <t>Oui</t>
  </si>
  <si>
    <t>Le taux d’écoulement de la demande d’emploi, qui mesure le taux de sortie des listes des demandeurs d’emploi de catégories A, B, C (sans emploi ou en activité réduite, tenus de rechercher activement un emploi).(20%)</t>
  </si>
  <si>
    <t>Inscrits à PE</t>
  </si>
  <si>
    <t>La part des projets de recrutements anticipés comme difficiles par les employeurs. (50%)</t>
  </si>
  <si>
    <t>Enquête BMO</t>
  </si>
  <si>
    <t>Complémentaires</t>
  </si>
  <si>
    <t>Intensités d'embauches</t>
  </si>
  <si>
    <t>Plus les employeurs recrutent, plus ils ont à rechercher des candidats et à réitérer le processus, ce qui joue potentiellement sur les tensions. Cette dimension est abordée en rapportant le nombre d’offres d’emploi et de projets de recrutement à l’emploi moyen.</t>
  </si>
  <si>
    <t>Offres d'emploi sur internet (yc Pôle Emploi)  ; Enquête BMO ; RP</t>
  </si>
  <si>
    <t>Des conditions de travail contraignantes peuvent rendre les recrutements plus difficiles. Un indicateur synthétique sur ces conditions de travail est calculé à partir de la part de salariés subissant des contraintes physiques, des limitations physiques, des contraintes de rythme, du travail répétitif, des périodes de travail durant les jours non ouvrables ou en dehors des plages de travail habituelles et un morcellement des journées de travail.</t>
  </si>
  <si>
    <t>Enquête Conditions de Travail et Risques Psycho-Sociaux</t>
  </si>
  <si>
    <t>Deux périodes différentes</t>
  </si>
  <si>
    <t>Non</t>
  </si>
  <si>
    <t>Non-Durabilité de l'emploi</t>
  </si>
  <si>
    <t xml:space="preserve">Les conditions d’emploi (type de contrat) interviennent dans l’attractivité du poste à pourvoir. La non-durabilité des postes proposés est mesurée par l’inverse de la moyenne pondérée de la part des offres durables (contrats à durée indéterminée ou à durée déterminée de plus de 6 mois), de la part des offres à temps complet et de la part de projets de recrutement non saisonniers. </t>
  </si>
  <si>
    <t>Offres d'emploi sur internet (yc Pôle Emploi)  ; Enquête BMO</t>
  </si>
  <si>
    <t>Main d'Œuvre disponible</t>
  </si>
  <si>
    <t>Recruter auprès d’un large vivier de demandeurs d’emploi est a priori plus aisé que dans un contexte de pénurie de main-d'oeuvre. Pour un métier donné, cet indicateur est construit en prenant l’opposé du nombre de demandeurs d’emploi en catégorie A apporté à l’emploi moyen.</t>
  </si>
  <si>
    <t>Inscrits à PE, RP</t>
  </si>
  <si>
    <t>Lien entre la formation et l'emploi</t>
  </si>
  <si>
    <t>Un décalage entre les compétences requises par les employeurs et celles dont disposent les personnes en recherche d’emploi peut alimenter les tensions. Pour approcher cette inadéquation, l’indicateur permet d’apprécier si le métier en question est difficile d’accès pour des personnes ne possédant pas la formation requise, à partir de la spécificité et de la concentration des spécialités de formation par métier.</t>
  </si>
  <si>
    <t>Enquête Emploi</t>
  </si>
  <si>
    <t>Inadéquation géographique</t>
  </si>
  <si>
    <t>Des tensions peuvent naître quand les demandeurs d'emploi et les emplois disponibles ne se trouvent pas dans les mêmes zones géographiques. L'indicateur est calculé par l'écart de distribution géographique entre la demande et les offres d'emploi.</t>
  </si>
  <si>
    <t>Offres d'emploi sur internet (yc Pôle Emploi)  et DE inscrits à PE par Zones d'Emploi</t>
  </si>
  <si>
    <t>Niveau de disponibilité des données :</t>
  </si>
  <si>
    <r>
      <t xml:space="preserve">L’analyse des tensions sur le marché du travail est déclinée sur l’ensemble de la France (hors Mayotte), ainsi que sur l’ensemble des régions et départements, lorsque la couverture des données est suffisante. L’analyse est considérée comme possible sur un territoire donné </t>
    </r>
    <r>
      <rPr>
        <b/>
        <u/>
        <sz val="11"/>
        <color rgb="FF000000"/>
        <rFont val="Calibri"/>
        <family val="2"/>
        <scheme val="minor"/>
      </rPr>
      <t>si au moins 30 offres sont déposées dans l’année, 30 projets de recrutement sont formulés par les entreprises et 30 demandeurs d’emploi sont inscrits sur les listes en catégorie A</t>
    </r>
    <r>
      <rPr>
        <sz val="11"/>
        <color rgb="FF000000"/>
        <rFont val="Calibri"/>
        <family val="2"/>
        <scheme val="minor"/>
      </rPr>
      <t xml:space="preserve">. </t>
    </r>
  </si>
  <si>
    <t>Echelle de Niveaux :</t>
  </si>
  <si>
    <t>Un indicateur de classement, dans la région ou le département selon les cas, a donc été calculé pour compléter l'information des 5 classes, en attendant un éventuel recalcul des classes.</t>
  </si>
  <si>
    <t>Outils proposés :</t>
  </si>
  <si>
    <t>Deux modes de présentation sont mis à votre disposition :</t>
  </si>
  <si>
    <t>- une fiche métier</t>
  </si>
  <si>
    <t>Précisions concernant l'affichage :</t>
  </si>
  <si>
    <t>La mise en page des onglets a été faite pour rendre l'affichage aussi simple que possible, même si les utilisateurs utilisent des écrans de définition variable :</t>
  </si>
  <si>
    <t>- A l'impression, elle est calibrée pour permettre l'affichage de la fiche sur une feuille A4 en format horizontal sans action particulière de l'utilisateur. Les listes tiennent sur une page en largeur.</t>
  </si>
  <si>
    <t>Informations complémentaires :</t>
  </si>
  <si>
    <t>Le SESE de la Dreets ARA met à disposition des utilisateurs potentiels de ces données des outils visant à en simplifier l'usage.</t>
  </si>
  <si>
    <t>Quelques informations complémentaires synthétiques sont fournies dans deux onglets (Synthèse et Synthèse par grandes familles). Elles donnent quelques éléments de contexte. Ces informations seront reprises de manière plus détaillée et argumentée dans une publication en cours de préparation au SESE</t>
  </si>
  <si>
    <t>- A l'écran, les éléments apparaissent normalement sur la largeur de l'écran sans avoir besoin de défiler horizontalement sur un écran défini en 1920*1080 (définition recommandée pour un 22"). Si vous rencontrez des difficultés, il est recommandé de réduire le zoom de l'affichage écran (en bas, à droite) pour utiliser plus confortablement l'outil. Ca n'aura aucun impact sur l'impression.</t>
  </si>
  <si>
    <t>2020</t>
  </si>
  <si>
    <t>2021</t>
  </si>
  <si>
    <t>2022</t>
  </si>
  <si>
    <t>Lorsque les volumes ne sont pas suffisants, le niveau de nomenclature métier ou d’échelon géographique immédiatement supérieur est proposé dans l’analyse. Plus précisément, lorsqu’un croisement famille professionnelle détaillée x niveau géographique ne peut pas être fourni faute de volumétrie suffisante, il est proposé :
- De renvoyer à la famille professionnelle à laquelle appartient le métier concerné, sur l’échelon géographique en question : passage de la FAP228 à la FAP86 dans le département ; 
- Si l’option précédente n’est pas non plus possible, de renvoyer à la famille professionnelle détaillée concernée mais sur une zone géographique plus large qui inclut le territoire considéré : passage de la FAP86 dans le département à la FAP86 sur l'ensemble de la région.</t>
  </si>
  <si>
    <t>Le niveau de disponibilité des données est précisé dans les tableaux et dans les fiches (Exple : FAP86 - Région : indicateurs calculé en FAP 86 pour l'ensemble de la région). Un onglet Nomenclature est proposé pour permettre de retrouver les liens entre les métiers détaillés en ROME et leur positionnement dans les FAP 86 et FAP 228.</t>
  </si>
  <si>
    <t>On sélectionne le métier (dans une nomenclature détaillée de 228 familles professionnelles, FAP228) recherché en cliquant dans le menu déroulant de la case marron. Les informations obtenues concernent la région, avec un tableau indiquant le niveau de tension pour les départements.
Le niveau de détail des familles professionnelles varie selon la disponibilité des données, soit en 228 familles, soit en 87. Il est précisé dans la dernière colonne du tableau, en début de fiche : FAP228-REG si les conditions sont réunies pour calculer l'indicateur au niveau département, FAP87-REG s'il est calculé au niveau supérieur parce que les effectifs sont trop faibles en FAP228 (cf documentation). 
On obtient ensuite un ensemble d'indicateurs sur le métier : nombre d'emplois dans la FAP, valeur de l'indicateur de tension, classement par rapport aux autres FAP, note (en 5 classes, de la plus faible tension - 1- à la plus forte - 5 -) pour l'indicateur de tension et les indicateurs complémentaires, niveau de disponibilité des données (cf. Documentation). 
Trois graphiques sont proposés :
- une comparaison de l'indicateur de tension et des 6 indicateurs complémentaires pour la FAP et pour l'ensemble  ;
- une comparaison de l'évolution dans le temps de l'indicateur de tension pour la FAP et pour l'ensemble;
- une comparaison des niveaux de tension pour la FAP dans les 12 départements de la région ARA.</t>
  </si>
  <si>
    <t>- une liste en FAP228</t>
  </si>
  <si>
    <t>La liste détaille les métiers en FAP228 et les principaux indicateur les concernant (nombre d'emplois, Indicateur de tension, classement, note (en 5 classes, de la plus faible tension - 1- à la plus forte - 5 -) pour l'indicateur de tension et les indicateurs complémentaires, niveau de disponibilité des données), pour l'année la plus récente disponible.
Il est possible de filtrer ou de trier sur chaque colonne en cliquant sur la flèche dans l'entête de la colonne correspondante.</t>
  </si>
  <si>
    <t>À compter de cette publication sur les données 2023, la grille des tensions bascule sur la nouvelle nomenclature des familles professionnelles 2021. Cette évolution a nécessité de rétropoler les indicateurs sur les années antérieures, ce qui explique que leurs valeurs diffèrent de celles publiées précédemment.</t>
  </si>
  <si>
    <t>Nouvelle nomenclature FAP</t>
  </si>
  <si>
    <t>A0X40_Agriculteurs</t>
  </si>
  <si>
    <t>A0X40</t>
  </si>
  <si>
    <t>Agriculteurs</t>
  </si>
  <si>
    <t>A0X41_Eleveurs</t>
  </si>
  <si>
    <t>A0X41</t>
  </si>
  <si>
    <t>Eleveurs</t>
  </si>
  <si>
    <t>A0X42_Bûcherons, sylviculteurs et agents forestiers</t>
  </si>
  <si>
    <t>A0X42</t>
  </si>
  <si>
    <t>Bûcherons, sylviculteurs et agents forestiers</t>
  </si>
  <si>
    <t>A0X43_Conducteurs d'engins agricoles ou forestiers</t>
  </si>
  <si>
    <t>A0X43</t>
  </si>
  <si>
    <t>A1X40_Maraîchers et horticulteurs</t>
  </si>
  <si>
    <t>A1X40</t>
  </si>
  <si>
    <t>Maraîchers et horticulteurs</t>
  </si>
  <si>
    <t>A1X41_Jardiniers des espaces verts et naturels</t>
  </si>
  <si>
    <t>A1X41</t>
  </si>
  <si>
    <t>Jardiniers des espaces verts et naturels</t>
  </si>
  <si>
    <t>A1X42_Viticulteurs, arboriculteurs</t>
  </si>
  <si>
    <t>A1X42</t>
  </si>
  <si>
    <t>Viticulteurs, arboriculteurs</t>
  </si>
  <si>
    <t>A2X70_Techniciens et agents d'encadrement d'exploitations agricoles</t>
  </si>
  <si>
    <t>A2X70</t>
  </si>
  <si>
    <t>A2X90_Ingénieurs, cadres techniques de l'agriculture</t>
  </si>
  <si>
    <t>A2X90</t>
  </si>
  <si>
    <t>A3X40_Pêcheurs et aquaculteurs</t>
  </si>
  <si>
    <t>A3X40</t>
  </si>
  <si>
    <t>Pêcheurs et aquaculteurs</t>
  </si>
  <si>
    <t>A3X41_Marins</t>
  </si>
  <si>
    <t>A3X41</t>
  </si>
  <si>
    <t>Marins</t>
  </si>
  <si>
    <t>A3X90_Cadres et maîtres d'équipage de la marine</t>
  </si>
  <si>
    <t>A3X90</t>
  </si>
  <si>
    <t>B0X30_Ouvriers peu qualifiés de l'extraction et des travaux publics</t>
  </si>
  <si>
    <t>B0X30</t>
  </si>
  <si>
    <t>Ouvriers peu qualifiés de l'extraction et des travaux publics</t>
  </si>
  <si>
    <t>B0X31_Ouvriers qualifiés de l'extraction et des travaux publics</t>
  </si>
  <si>
    <t>B0X31</t>
  </si>
  <si>
    <t>Ouvriers qualifiés de l'extraction et des travaux publics</t>
  </si>
  <si>
    <t>B0X32_Ouvriers de la construction en béton</t>
  </si>
  <si>
    <t>B0X32</t>
  </si>
  <si>
    <t>Ouvriers de la construction en béton</t>
  </si>
  <si>
    <t>B1X30_Maçons peu qualifiés</t>
  </si>
  <si>
    <t>B1X30</t>
  </si>
  <si>
    <t>Maçons peu qualifiés</t>
  </si>
  <si>
    <t>B1X31_Maçons qualifiés</t>
  </si>
  <si>
    <t>B1X31</t>
  </si>
  <si>
    <t>B1X33_Charpentiers (métal et bois)</t>
  </si>
  <si>
    <t>B1X33</t>
  </si>
  <si>
    <t>Charpentiers (métal et bois)</t>
  </si>
  <si>
    <t>B1X34_Couvreurs</t>
  </si>
  <si>
    <t>B1X34</t>
  </si>
  <si>
    <t>B1X38_Professionnels du travail de la pierre et des matériaux associés</t>
  </si>
  <si>
    <t>B1X38</t>
  </si>
  <si>
    <t>B2X30_Ouvriers en pose et décoration de revêtements</t>
  </si>
  <si>
    <t>B2X30</t>
  </si>
  <si>
    <t>Ouvriers en pose et décoration de revêtements</t>
  </si>
  <si>
    <t>B2X31_Ouvriers en travaux de façade, d'étanchéité et d'isolation</t>
  </si>
  <si>
    <t>B2X31</t>
  </si>
  <si>
    <t>Ouvriers en travaux de façade, d'étanchéité et d'isolation</t>
  </si>
  <si>
    <t>B2X32_Ouvriers en électricité du bâtiment</t>
  </si>
  <si>
    <t>B2X32</t>
  </si>
  <si>
    <t>Ouvriers en électricité du bâtiment</t>
  </si>
  <si>
    <t>B2X33_Plombiers chauffagistes</t>
  </si>
  <si>
    <t>B2X33</t>
  </si>
  <si>
    <t>Plombiers chauffagistes</t>
  </si>
  <si>
    <t>B2X35_Ouvriers en montage réseaux électriques et télécoms</t>
  </si>
  <si>
    <t>B2X35</t>
  </si>
  <si>
    <t>Ouvriers en montage réseaux électriques et télécoms</t>
  </si>
  <si>
    <t>B2X36_Ouvriers en peinture en bâtiment</t>
  </si>
  <si>
    <t>B2X36</t>
  </si>
  <si>
    <t>Ouvriers en peinture en bâtiment</t>
  </si>
  <si>
    <t>B2X37_Ouvriers peu qualifiés en menuiserie et en agencement du BTP</t>
  </si>
  <si>
    <t>B2X37</t>
  </si>
  <si>
    <t>Ouvriers peu qualifiés en menuiserie et en agencement du BTP</t>
  </si>
  <si>
    <t>B2X38_Ouvriers qualifiés en menuiserie et en agencement du BTP</t>
  </si>
  <si>
    <t>B2X38</t>
  </si>
  <si>
    <t>Ouvriers qualifiés en menuiserie et en agencement du BTP</t>
  </si>
  <si>
    <t>B5X40_Conducteurs d'engins du bâtiment et des travaux publics</t>
  </si>
  <si>
    <t>B5X40</t>
  </si>
  <si>
    <t>B6X70_Géomètres</t>
  </si>
  <si>
    <t>B6X70</t>
  </si>
  <si>
    <t>B6X71_Techniciens experts et chargés d’études du BTP</t>
  </si>
  <si>
    <t>B6X71</t>
  </si>
  <si>
    <t>Techniciens experts et chargés d’études du BTP</t>
  </si>
  <si>
    <t>B6X72_Dessinateurs en bâtiment et en travaux publics</t>
  </si>
  <si>
    <t>B6X72</t>
  </si>
  <si>
    <t>B6X73_Techniciens et agents de maîtrise de chantiers du BTP </t>
  </si>
  <si>
    <t>B6X73</t>
  </si>
  <si>
    <t>Techniciens et agents de maîtrise de chantiers du BTP </t>
  </si>
  <si>
    <t>B6X74_Conducteurs de travaux et chefs de chantier non cadres</t>
  </si>
  <si>
    <t>B6X74</t>
  </si>
  <si>
    <t>Conducteurs de travaux et chefs de chantier non cadres</t>
  </si>
  <si>
    <t>B7X90_Architectes</t>
  </si>
  <si>
    <t>B7X90</t>
  </si>
  <si>
    <t>B7X91_Cadres des études BTP, des études géologiques, du métré de la construction et du contrôle et diagnostic technique du BTP</t>
  </si>
  <si>
    <t>B7X91</t>
  </si>
  <si>
    <t>Cadres des études BTP, des études géologiques, du métré de la construction et du contrôle et diagnostic technique du BTP</t>
  </si>
  <si>
    <t>B7X92_Ingénieurs du bâtiment et des travaux publics, chefs de chantier et conducteurs de travaux (cadres)</t>
  </si>
  <si>
    <t>B7X92</t>
  </si>
  <si>
    <t>C0X30_Ouvriers de l'électricité et de l'électronique</t>
  </si>
  <si>
    <t>C0X30</t>
  </si>
  <si>
    <t>Ouvriers de l'électricité et de l'électronique</t>
  </si>
  <si>
    <t>C2X70_Techniciens, agents de maîtrise et assimilés en électricité et en électronique</t>
  </si>
  <si>
    <t>C2X70</t>
  </si>
  <si>
    <t>Techniciens, agents de maîtrise et assimilés en électricité et en électronique</t>
  </si>
  <si>
    <t>D0X30_Ouvriers peu qualifiés en conduite d'équipement d'usinage</t>
  </si>
  <si>
    <t>D0X30</t>
  </si>
  <si>
    <t>Ouvriers peu qualifiés en conduite d'équipement d'usinage</t>
  </si>
  <si>
    <t>D0X31_Ouvriers qualifiés en conduite d'équipement d'usinage</t>
  </si>
  <si>
    <t>D0X31</t>
  </si>
  <si>
    <t>Ouvriers qualifiés en conduite d'équipement d'usinage</t>
  </si>
  <si>
    <t>D0X33_Régleurs</t>
  </si>
  <si>
    <t>D0X33</t>
  </si>
  <si>
    <t>D1X30_Ouvriers en chaudronnerie et tôlerie</t>
  </si>
  <si>
    <t>D1X30</t>
  </si>
  <si>
    <t>Ouvriers en chaudronnerie et tôlerie</t>
  </si>
  <si>
    <t>D1X32_Tuyauteurs</t>
  </si>
  <si>
    <t>D1X32</t>
  </si>
  <si>
    <t>D1X33_Soudeurs</t>
  </si>
  <si>
    <t>D1X33</t>
  </si>
  <si>
    <t>D2X30_Ouvriers peu qualifiés en ajustement, montage et assemblage mécanique</t>
  </si>
  <si>
    <t>D2X30</t>
  </si>
  <si>
    <t>Ouvriers peu qualifiés en ajustement, montage et assemblage mécanique</t>
  </si>
  <si>
    <t>D2X31_Ouvriers qualifiés en ajustement, montage et assemblage mécanique</t>
  </si>
  <si>
    <t>D2X31</t>
  </si>
  <si>
    <t>Ouvriers qualifiés en ajustement, montage et assemblage mécanique</t>
  </si>
  <si>
    <t>D2X32_Ouvriers de la peinture et du traitement de surface</t>
  </si>
  <si>
    <t>D2X32</t>
  </si>
  <si>
    <t>Ouvriers de la peinture et du traitement de surface</t>
  </si>
  <si>
    <t>D6X70_Techniciens en mécanique et travail des métaux</t>
  </si>
  <si>
    <t>D6X70</t>
  </si>
  <si>
    <t>D6X80_Agents de maîtrise et assimilés en fabrication mécanique</t>
  </si>
  <si>
    <t>D6X80</t>
  </si>
  <si>
    <t>E0X30_Pilotes d'installation lourdes des industries de transformation et d'énergie</t>
  </si>
  <si>
    <t>E0X30</t>
  </si>
  <si>
    <t>Pilotes d'installation lourdes des industries de transformation et d'énergie</t>
  </si>
  <si>
    <t>E1X21_Ouvriers peu qualifiés de conduite d'installation de production de métaux</t>
  </si>
  <si>
    <t>E1X21</t>
  </si>
  <si>
    <t>Ouvriers peu qualifiés de conduite d'installation de production de métaux</t>
  </si>
  <si>
    <t>E1X30_Ouvriers de l'industrie verrière, céramique et matériaux de construction</t>
  </si>
  <si>
    <t>E1X30</t>
  </si>
  <si>
    <t>Ouvriers de l'industrie verrière, céramique et matériaux de construction</t>
  </si>
  <si>
    <t>E1X41_Ouvriers qualifiés de conduite d'installation de production de métaux</t>
  </si>
  <si>
    <t>E1X41</t>
  </si>
  <si>
    <t>Ouvriers qualifiés de conduite d'installation de production de métaux</t>
  </si>
  <si>
    <t>E2X20_Ouvriers peu qualifiés des industries chimiques et plastiques</t>
  </si>
  <si>
    <t>E2X20</t>
  </si>
  <si>
    <t>Ouvriers peu qualifiés des industries chimiques et plastiques</t>
  </si>
  <si>
    <t>E2X40_Ouvriers qualifiés des industries chimiques et plastiques</t>
  </si>
  <si>
    <t>E2X40</t>
  </si>
  <si>
    <t>Ouvriers qualifiés des industries chimiques et plastiques</t>
  </si>
  <si>
    <t>E3X20_Ouvriers peu qualifiés des industries agro-alimentaires</t>
  </si>
  <si>
    <t>E3X20</t>
  </si>
  <si>
    <t>Ouvriers peu qualifiés des industries agro-alimentaires</t>
  </si>
  <si>
    <t>E3X40_Ouvriers qualifiés des industries agro-alimentaires</t>
  </si>
  <si>
    <t>E3X40</t>
  </si>
  <si>
    <t>Ouvriers qualifiés des industries agro-alimentaires</t>
  </si>
  <si>
    <t>E4X30_Ouvriers en conduite d’équipement de fabrication de pâte à papier, de papier et de carton et de panneaux de bois</t>
  </si>
  <si>
    <t>E4X30</t>
  </si>
  <si>
    <t>Ouvriers en conduite d’équipement de fabrication de pâte à papier, de papier et de carton et de panneaux de bois</t>
  </si>
  <si>
    <t>E4X32_Ouvriers du conditionnement, du tri et de l'emballage</t>
  </si>
  <si>
    <t>E4X32</t>
  </si>
  <si>
    <t>Ouvriers du conditionnement, du tri et de l'emballage</t>
  </si>
  <si>
    <t>E5X70_Techniciens des industries de process</t>
  </si>
  <si>
    <t>E5X70</t>
  </si>
  <si>
    <t>E5X80_Agents de maîtrise et assimilés des industries de process</t>
  </si>
  <si>
    <t>E5X80</t>
  </si>
  <si>
    <t>F0X30_Ouvriers, techniciens et agents de maîtrise en traitement du cuir</t>
  </si>
  <si>
    <t>F0X30</t>
  </si>
  <si>
    <t>Ouvriers, techniciens et agents de maîtrise en traitement du cuir</t>
  </si>
  <si>
    <t>F0X32_Ouvriers, techniciens et agents de maîtrise du textile</t>
  </si>
  <si>
    <t>F0X32</t>
  </si>
  <si>
    <t>Ouvriers, techniciens et agents de maîtrise du textile</t>
  </si>
  <si>
    <t>F0X33_Ouvriers, techniciens et agents de maîtrise de l'habillement</t>
  </si>
  <si>
    <t>F0X33</t>
  </si>
  <si>
    <t>Ouvriers, techniciens et agents de maîtrise de l'habillement</t>
  </si>
  <si>
    <t>F1X30_Ouvriers de la réalisation d'ouvrages décoratifs et meubles en bois</t>
  </si>
  <si>
    <t>F1X30</t>
  </si>
  <si>
    <t>Ouvriers de la réalisation d'ouvrages décoratifs et meubles en bois</t>
  </si>
  <si>
    <t>F1X31_Ouvriers et techniciens de la scierie, de l'assemblage et de la fabrication d'ouvrages en bois</t>
  </si>
  <si>
    <t>F1X31</t>
  </si>
  <si>
    <t>Ouvriers et techniciens de la scierie, de l'assemblage et de la fabrication d'ouvrages en bois</t>
  </si>
  <si>
    <t>F2X30_Ouvriers, techniciens et agents de maîtrise de l'imprimerie</t>
  </si>
  <si>
    <t>F2X30</t>
  </si>
  <si>
    <t>Ouvriers, techniciens et agents de maîtrise de l'imprimerie</t>
  </si>
  <si>
    <t>G0A40_Ouvriers de la maintenance générale et mécanique</t>
  </si>
  <si>
    <t>Ouvriers de la maintenance générale et mécanique</t>
  </si>
  <si>
    <t>G0A41_Ouvriers de la maintenance en électricité et en électronique</t>
  </si>
  <si>
    <t>Ouvriers de la maintenance en électricité et en électronique</t>
  </si>
  <si>
    <t>G0A43_Ouvriers polyvalents d'entretien du bâtiment</t>
  </si>
  <si>
    <t>Ouvriers polyvalents d'entretien du bâtiment</t>
  </si>
  <si>
    <t>G0B41_Ouvriers mécaniciens de véhicules</t>
  </si>
  <si>
    <t>Ouvriers mécaniciens de véhicules</t>
  </si>
  <si>
    <t>G1X70_Techniciens et agents de maîtrise en intervention technique en Hygiène Sécurité Environnement -HSE industriel et protection du patrimoine naturel</t>
  </si>
  <si>
    <t>G1X70</t>
  </si>
  <si>
    <t>Techniciens et agents de maîtrise en intervention technique en Hygiène Sécurité Environnement -HSE industriel et protection du patrimoine naturel</t>
  </si>
  <si>
    <t>G1X71_Techniciens et agents de maîtrise en maintenance de véhicules</t>
  </si>
  <si>
    <t>G1X71</t>
  </si>
  <si>
    <t>Techniciens et agents de maîtrise en maintenance de véhicules</t>
  </si>
  <si>
    <t>G1X72_Techniciens et agents de maîtrise en maintenance générale et mécanique industrielle</t>
  </si>
  <si>
    <t>G1X72</t>
  </si>
  <si>
    <t>Techniciens et agents de maîtrise en maintenance générale et mécanique industrielle</t>
  </si>
  <si>
    <t>G1X74_Techniciens et agents de maîtrise en installation et maintenance en froid et conditionnement d'air</t>
  </si>
  <si>
    <t>G1X74</t>
  </si>
  <si>
    <t>Techniciens et agents de maîtrise en installation et maintenance en froid et conditionnement d'air</t>
  </si>
  <si>
    <t>G1X75_Techniciens et agents de maîtrise en assistance et support technique client et en installation et maintenance télécoms et courants faibles</t>
  </si>
  <si>
    <t>G1X75</t>
  </si>
  <si>
    <t>Techniciens et agents de maîtrise en assistance et support technique client et en installation et maintenance télécoms et courants faibles</t>
  </si>
  <si>
    <t>G1X76_Mainteniciens en biens électrodomestiques</t>
  </si>
  <si>
    <t>G1X76</t>
  </si>
  <si>
    <t>G1X77_Techniciens et agents de maîtrise en maintenance électrique, électronique et automatismes</t>
  </si>
  <si>
    <t>G1X77</t>
  </si>
  <si>
    <t>Techniciens et agents de maîtrise en maintenance électrique, électronique et automatismes</t>
  </si>
  <si>
    <t>G1X78_Techniciens et agents de maîtrise en distribution et assainissement d'eau et gestion des déchets</t>
  </si>
  <si>
    <t>G1X78</t>
  </si>
  <si>
    <t>Techniciens et agents de maîtrise en distribution et assainissement d'eau et gestion des déchets</t>
  </si>
  <si>
    <t>H0X40_Ouvriers qualifiés du contrôle qualité et de laboratoire</t>
  </si>
  <si>
    <t>H0X40</t>
  </si>
  <si>
    <t>Ouvriers qualifiés du contrôle qualité et de laboratoire</t>
  </si>
  <si>
    <t>H0X90_Techniciens du contrôle qualité</t>
  </si>
  <si>
    <t>H0X90</t>
  </si>
  <si>
    <t>Techniciens du contrôle qualité</t>
  </si>
  <si>
    <t>H0X91_Techniciens du dessin industriel</t>
  </si>
  <si>
    <t>H0X91</t>
  </si>
  <si>
    <t>Techniciens du dessin industriel</t>
  </si>
  <si>
    <t>H0X92_Techniciens et agents de maîtrise de la logistique, du planning, de l'ordonnancement et méthodes en industrialisation</t>
  </si>
  <si>
    <t>H0X92</t>
  </si>
  <si>
    <t>Techniciens et agents de maîtrise de la logistique, du planning, de l'ordonnancement et méthodes en industrialisation</t>
  </si>
  <si>
    <t>H1X90_Ingénieurs et cadres de fabrication et de la production</t>
  </si>
  <si>
    <t>H1X90</t>
  </si>
  <si>
    <t>H1X91_Ingénieurs et cadres techniques en Hygiène Sécurité Environnement -HSE- industriels et exploitation éco-industriel</t>
  </si>
  <si>
    <t>H1X91</t>
  </si>
  <si>
    <t>Ingénieurs et cadres techniques en Hygiène Sécurité Environnement -HSE- industriels et exploitation éco-industriel</t>
  </si>
  <si>
    <t>H1X92_Ingénieurs en maintenance et support technique client</t>
  </si>
  <si>
    <t>H1X92</t>
  </si>
  <si>
    <t>Ingénieurs en maintenance et support technique client</t>
  </si>
  <si>
    <t>H1X93_Ingénieurs des méthodes de production, du contrôle qualité</t>
  </si>
  <si>
    <t>H1X93</t>
  </si>
  <si>
    <t>J0X30_Manutentionnaires et déménageurs peu qualifiés</t>
  </si>
  <si>
    <t>J0X30</t>
  </si>
  <si>
    <t>Manutentionnaires et déménageurs peu qualifiés</t>
  </si>
  <si>
    <t>J0X31_Manutentionnaires et déménageurs qualifiés</t>
  </si>
  <si>
    <t>J0X31</t>
  </si>
  <si>
    <t>Manutentionnaires et déménageurs qualifiés</t>
  </si>
  <si>
    <t>J0X32_Conducteurs d’engins légers de déplacement de charges, cariste</t>
  </si>
  <si>
    <t>J0X32</t>
  </si>
  <si>
    <t>Conducteurs d’engins légers de déplacement de charges, cariste</t>
  </si>
  <si>
    <t>J0X33_Magasiniers et préparateurs de commandes peu qualifiés</t>
  </si>
  <si>
    <t>J0X33</t>
  </si>
  <si>
    <t>Magasiniers et préparateurs de commandes peu qualifiés</t>
  </si>
  <si>
    <t>J0X34_Magasiniers et préparateurs de commande qualifiés</t>
  </si>
  <si>
    <t>J0X34</t>
  </si>
  <si>
    <t>Magasiniers et préparateurs de commande qualifiés</t>
  </si>
  <si>
    <t>J1X80_Responsable du magasinage et de la logistique (non cadres)</t>
  </si>
  <si>
    <t>J1X80</t>
  </si>
  <si>
    <t>Responsable du magasinage et de la logistique (non cadres)</t>
  </si>
  <si>
    <t>J2X40_Facteurs et distributeurs de documents (non cadres)</t>
  </si>
  <si>
    <t>J2X40</t>
  </si>
  <si>
    <t>Facteurs et distributeurs de documents (non cadres)</t>
  </si>
  <si>
    <t>J3X40_Conducteurs de véhicules légers</t>
  </si>
  <si>
    <t>J3X40</t>
  </si>
  <si>
    <t>J3X41_Conducteurs de transport en commun sur route</t>
  </si>
  <si>
    <t>J3X41</t>
  </si>
  <si>
    <t>J3X42_Conducteurs et livreurs sur courte distance (hors distribution de documents)</t>
  </si>
  <si>
    <t>J3X42</t>
  </si>
  <si>
    <t>Conducteurs et livreurs sur courte distance (hors distribution de documents)</t>
  </si>
  <si>
    <t>J3X43_Conducteurs routiers</t>
  </si>
  <si>
    <t>J3X43</t>
  </si>
  <si>
    <t>J3X44_Conducteurs sur rails et d'engins de traction</t>
  </si>
  <si>
    <t>J3X44</t>
  </si>
  <si>
    <t>J4X60_Agents et hôtesses d'accompagnement</t>
  </si>
  <si>
    <t>J4X60</t>
  </si>
  <si>
    <t>J4X62_Employés administratifs et commerciaux des transports</t>
  </si>
  <si>
    <t>J4X62</t>
  </si>
  <si>
    <t>Employés administratifs et commerciaux des transports</t>
  </si>
  <si>
    <t>J4X63_Employés du tourisme et agent de billetterie des transports</t>
  </si>
  <si>
    <t>J4X63</t>
  </si>
  <si>
    <t>Employés du tourisme et agent de billetterie des transports</t>
  </si>
  <si>
    <t>J5X40_Agents d'exploitation du transport</t>
  </si>
  <si>
    <t>J5X40</t>
  </si>
  <si>
    <t>Agents d'exploitation du transport</t>
  </si>
  <si>
    <t>J5X60_Contrôleurs des transports</t>
  </si>
  <si>
    <t>J5X60</t>
  </si>
  <si>
    <t>J5X80_Techniciens d'exploitation et d'administration des transports</t>
  </si>
  <si>
    <t>J5X80</t>
  </si>
  <si>
    <t>Techniciens d'exploitation et d'administration des transports</t>
  </si>
  <si>
    <t>J5X81_Techniciens et agents de maîtrise du tourisme</t>
  </si>
  <si>
    <t>J5X81</t>
  </si>
  <si>
    <t>Techniciens et agents de maîtrise du tourisme</t>
  </si>
  <si>
    <t>J6X90_Cadres des transports et du tourisme</t>
  </si>
  <si>
    <t>J6X90</t>
  </si>
  <si>
    <t>Cadres des transports et du tourisme</t>
  </si>
  <si>
    <t>J6X91_Personnels techniques navigants de l’aviation</t>
  </si>
  <si>
    <t>J6X91</t>
  </si>
  <si>
    <t>Personnels techniques navigants de l’aviation</t>
  </si>
  <si>
    <t>J6X92_Cadres de la logistique</t>
  </si>
  <si>
    <t>J6X92</t>
  </si>
  <si>
    <t>Cadres de la logistique</t>
  </si>
  <si>
    <t>K0X30_Artisans et ouvriers artisanaux</t>
  </si>
  <si>
    <t>K0X30</t>
  </si>
  <si>
    <t>K0X32_Artisans et ouvriers de blanchisserie</t>
  </si>
  <si>
    <t>K0X32</t>
  </si>
  <si>
    <t>Artisans et ouvriers de blanchisserie</t>
  </si>
  <si>
    <t>L0X60_Secrétaires bureautiques et assimilés</t>
  </si>
  <si>
    <t>L0X60</t>
  </si>
  <si>
    <t>L1X60_Employés de la comptabilité</t>
  </si>
  <si>
    <t>L1X60</t>
  </si>
  <si>
    <t>L2X60_Agents d'accueil et d'information</t>
  </si>
  <si>
    <t>L2X60</t>
  </si>
  <si>
    <t>L2X61_Agents administratifs</t>
  </si>
  <si>
    <t>L2X61</t>
  </si>
  <si>
    <t>Agents administratifs</t>
  </si>
  <si>
    <t>L3X80_Secrétaires de direction</t>
  </si>
  <si>
    <t>L3X80</t>
  </si>
  <si>
    <t>L4X80_Techniciens des services administratifs</t>
  </si>
  <si>
    <t>L4X80</t>
  </si>
  <si>
    <t>L4X81_Techniciens et agents de maîtrise des services financiers ou comptables</t>
  </si>
  <si>
    <t>L4X81</t>
  </si>
  <si>
    <t>Techniciens et agents de maîtrise des services financiers ou comptables</t>
  </si>
  <si>
    <t>L4X82_Techniciens et agents de maîtrise chargés d'études socio-économiques</t>
  </si>
  <si>
    <t>L4X82</t>
  </si>
  <si>
    <t>Techniciens et agents de maîtrise chargés d'études socio-économiques</t>
  </si>
  <si>
    <t>L5X90_Cadres administratifs, comptables et financiers (hors juristes)</t>
  </si>
  <si>
    <t>L5X90</t>
  </si>
  <si>
    <t>L5X91_Juristes et avocats</t>
  </si>
  <si>
    <t>L5X91</t>
  </si>
  <si>
    <t>Juristes et avocats</t>
  </si>
  <si>
    <t>L5X92_Cadres des ressources humaines et du recrutement</t>
  </si>
  <si>
    <t>L5X92</t>
  </si>
  <si>
    <t>L5X93_Chargés d'études socio-économiques</t>
  </si>
  <si>
    <t>L5X93</t>
  </si>
  <si>
    <t>Chargés d'études socio-économiques</t>
  </si>
  <si>
    <t>M1X80_Techniciens d'étude et de développement en informatique</t>
  </si>
  <si>
    <t>M1X80</t>
  </si>
  <si>
    <t>M1X81_Techniciens de production, d'exploitation, d'installation, et de maintenance, support et services aux utilisateurs en informatique</t>
  </si>
  <si>
    <t>M1X81</t>
  </si>
  <si>
    <t>M2X90_Ingénieurs et cadres d'étude, recherche et développement en informatique et télécom</t>
  </si>
  <si>
    <t>M2X90</t>
  </si>
  <si>
    <t>Ingénieurs et cadres d'étude, recherche et développement en informatique et télécom</t>
  </si>
  <si>
    <t>M2X91_Chefs de projet et directeurs de service informatique</t>
  </si>
  <si>
    <t>M2X91</t>
  </si>
  <si>
    <t>Chefs de projet et directeurs de service informatique</t>
  </si>
  <si>
    <t>M2X92_Responsables et cadres de la production, de l'exploitation et de la maintenance informatique et télécom</t>
  </si>
  <si>
    <t>M2X92</t>
  </si>
  <si>
    <t>Responsables et cadres de la production, de l'exploitation et de la maintenance informatique et télécom</t>
  </si>
  <si>
    <t>M2X93_Experts et consultants en systèmes d'information</t>
  </si>
  <si>
    <t>M2X93</t>
  </si>
  <si>
    <t>Experts et consultants en systèmes d'information</t>
  </si>
  <si>
    <t>N0X70_Techniciens d'étude, recherche et développement</t>
  </si>
  <si>
    <t>N0X70</t>
  </si>
  <si>
    <t>Techniciens d'étude, recherche et développement</t>
  </si>
  <si>
    <t>N1X90_Ingénieurs et cadres d'étude, recherche et développement (industrie)</t>
  </si>
  <si>
    <t>N1X90</t>
  </si>
  <si>
    <t>N1X91_Chercheurs (sauf industrie et enseignement supérieur)</t>
  </si>
  <si>
    <t>N1X91</t>
  </si>
  <si>
    <t>P3X90_Professionnels du droit</t>
  </si>
  <si>
    <t>P3X90</t>
  </si>
  <si>
    <t>QAX01_Experts de la finance</t>
  </si>
  <si>
    <t>QAX01</t>
  </si>
  <si>
    <t>Experts de la finance</t>
  </si>
  <si>
    <t>QAX02_Experts de la banque</t>
  </si>
  <si>
    <t>QAX02</t>
  </si>
  <si>
    <t>Experts de la banque</t>
  </si>
  <si>
    <t>QAX03_Experts de l'assurance</t>
  </si>
  <si>
    <t>QAX03</t>
  </si>
  <si>
    <t>Experts de l'assurance</t>
  </si>
  <si>
    <t>QBX01_Gestionnaires de la banque et de l'assurance</t>
  </si>
  <si>
    <t>QBX01</t>
  </si>
  <si>
    <t>Gestionnaires de la banque et de l'assurance</t>
  </si>
  <si>
    <t>QCX01_Employés et techniciens commerciaux de la banque</t>
  </si>
  <si>
    <t>QCX01</t>
  </si>
  <si>
    <t>Employés et techniciens commerciaux de la banque</t>
  </si>
  <si>
    <t>QCX02_Cadres et indépendants commerciaux de la banque</t>
  </si>
  <si>
    <t>QCX02</t>
  </si>
  <si>
    <t>Cadres et indépendants commerciaux de la banque</t>
  </si>
  <si>
    <t>QDX01_Employés et techniciens commerciaux des assurances</t>
  </si>
  <si>
    <t>QDX01</t>
  </si>
  <si>
    <t>Employés et techniciens commerciaux des assurances</t>
  </si>
  <si>
    <t>QDX02_Cadres et indépendants commerciaux des assurances</t>
  </si>
  <si>
    <t>QDX02</t>
  </si>
  <si>
    <t>Cadres et indépendants commerciaux des assurances</t>
  </si>
  <si>
    <t>QEX01_Managers en banque assurance</t>
  </si>
  <si>
    <t>QEX01</t>
  </si>
  <si>
    <t>Managers en banque assurance</t>
  </si>
  <si>
    <t>R0X60_Employés de libre service</t>
  </si>
  <si>
    <t>R0X60</t>
  </si>
  <si>
    <t>R0X61_Caissiers</t>
  </si>
  <si>
    <t>R0X61</t>
  </si>
  <si>
    <t>R1X60_Vendeurs en produits alimentaires</t>
  </si>
  <si>
    <t>R1X60</t>
  </si>
  <si>
    <t>R1X61_Vendeurs en ameublement, équipement du foyer, bricolage</t>
  </si>
  <si>
    <t>R1X61</t>
  </si>
  <si>
    <t>R1X62_Vendeurs en habillement et accessoires, articles de luxe, de sport, de loisirs et culturels</t>
  </si>
  <si>
    <t>R1X62</t>
  </si>
  <si>
    <t>R1X67_Télévendeurs et téléconseillers</t>
  </si>
  <si>
    <t>R1X67</t>
  </si>
  <si>
    <t>Télévendeurs et téléconseillers</t>
  </si>
  <si>
    <t>R1X68_Employés des services commerciaux</t>
  </si>
  <si>
    <t>R1X68</t>
  </si>
  <si>
    <t>Employés des services commerciaux</t>
  </si>
  <si>
    <t>R2X80_Attachés commerciaux</t>
  </si>
  <si>
    <t>R2X80</t>
  </si>
  <si>
    <t>R2X83_Représentants auprès des particuliers</t>
  </si>
  <si>
    <t>R2X83</t>
  </si>
  <si>
    <t>R3X80_Maîtrise des magasins</t>
  </si>
  <si>
    <t>R3X80</t>
  </si>
  <si>
    <t>R3X82_Professions intermédiaires commerciales des achats</t>
  </si>
  <si>
    <t>R3X82</t>
  </si>
  <si>
    <t>Professions intermédiaires commerciales des achats</t>
  </si>
  <si>
    <t>R3X83_Professions intermédiaires du marketing et des services commerciaux (hors achats)</t>
  </si>
  <si>
    <t>R3X83</t>
  </si>
  <si>
    <t>Professions intermédiaires du marketing et des services commerciaux (hors achats)</t>
  </si>
  <si>
    <t>R3X84_Employés et professions intermédiaires de l'immobilier</t>
  </si>
  <si>
    <t>R3X84</t>
  </si>
  <si>
    <t>Employés et professions intermédiaires de l'immobilier</t>
  </si>
  <si>
    <t>R4X90_Cadres commerciaux, acheteurs et cadres de la mercatique</t>
  </si>
  <si>
    <t>R4X90</t>
  </si>
  <si>
    <t>R4X91_Technico-commerciaux</t>
  </si>
  <si>
    <t>R4X91</t>
  </si>
  <si>
    <t>Technico-commerciaux</t>
  </si>
  <si>
    <t>R4X92_Cadres du management des magasins</t>
  </si>
  <si>
    <t>R4X92</t>
  </si>
  <si>
    <t>Cadres du management des magasins</t>
  </si>
  <si>
    <t>R4X93_Cadres agents immobiliers et syndics</t>
  </si>
  <si>
    <t>R4X93</t>
  </si>
  <si>
    <t>Cadres agents immobiliers et syndics</t>
  </si>
  <si>
    <t>S0X40_Bouchers</t>
  </si>
  <si>
    <t>S0X40</t>
  </si>
  <si>
    <t>S0X41_Charcutiers, traiteurs</t>
  </si>
  <si>
    <t>S0X41</t>
  </si>
  <si>
    <t>S0X42_Boulangers, pâtissiers</t>
  </si>
  <si>
    <t>S0X42</t>
  </si>
  <si>
    <t>S1X20_Aides de cuisine et employés polyvalents de la restauration</t>
  </si>
  <si>
    <t>S1X20</t>
  </si>
  <si>
    <t>Aides de cuisine et employés polyvalents de la restauration</t>
  </si>
  <si>
    <t>S1X40_Cuisiniers</t>
  </si>
  <si>
    <t>S1X40</t>
  </si>
  <si>
    <t>S1X80_Chefs cuisiniers</t>
  </si>
  <si>
    <t>S1X80</t>
  </si>
  <si>
    <t>S2X60_Employés de l'hôtellerie</t>
  </si>
  <si>
    <t>S2X60</t>
  </si>
  <si>
    <t>S2X61_Serveurs de cafés restaurants</t>
  </si>
  <si>
    <t>S2X61</t>
  </si>
  <si>
    <t>S2X80_Agents de maîtrise de la restauration</t>
  </si>
  <si>
    <t>S2X80</t>
  </si>
  <si>
    <t>Agents de maîtrise de la restauration</t>
  </si>
  <si>
    <t>S2X81_Agents de maîtrise de l'hôtellerie et de la gestion des structures de loisirs</t>
  </si>
  <si>
    <t>S2X81</t>
  </si>
  <si>
    <t>Agents de maîtrise de l'hôtellerie et de la gestion des structures de loisirs</t>
  </si>
  <si>
    <t>S3X90_Patrons et cadres de l’hôtellerie et de la restauration</t>
  </si>
  <si>
    <t>S3X90</t>
  </si>
  <si>
    <t>Patrons et cadres de l’hôtellerie et de la restauration</t>
  </si>
  <si>
    <t>T0X60_Coiffeurs, esthéticiens</t>
  </si>
  <si>
    <t>T0X60</t>
  </si>
  <si>
    <t>T1X60_Personnels de ménage chez des particuliers</t>
  </si>
  <si>
    <t>T1X60</t>
  </si>
  <si>
    <t>Personnels de ménage chez des particuliers</t>
  </si>
  <si>
    <t>T2A60_Aides à domicile et auxiliaires de vie</t>
  </si>
  <si>
    <t>Aides à domicile et auxiliaires de vie</t>
  </si>
  <si>
    <t>T2B60_Assistants maternels, auxiliaires de puériculture, assistants familiaux et gardes à domicile</t>
  </si>
  <si>
    <t>Assistants maternels, auxiliaires de puériculture, assistants familiaux et gardes à domicile</t>
  </si>
  <si>
    <t>T3X60_Concierges</t>
  </si>
  <si>
    <t>T3X60</t>
  </si>
  <si>
    <t>T3X61_Agents de sécurité et de surveillance</t>
  </si>
  <si>
    <t>T3X61</t>
  </si>
  <si>
    <t>T4X60_Agents d'entretien de locaux</t>
  </si>
  <si>
    <t>T4X60</t>
  </si>
  <si>
    <t>T4X61_Agents de service hospitaliers</t>
  </si>
  <si>
    <t>T4X61</t>
  </si>
  <si>
    <t>Agents de service hospitaliers</t>
  </si>
  <si>
    <t>T4X62_Ouvriers de l'assainissement et du traitement des déchets</t>
  </si>
  <si>
    <t>T4X62</t>
  </si>
  <si>
    <t>T6X61_Employés des services divers</t>
  </si>
  <si>
    <t>T6X61</t>
  </si>
  <si>
    <t>U0X80_Assistants de la communication</t>
  </si>
  <si>
    <t>U0X80</t>
  </si>
  <si>
    <t>Assistants de la communication</t>
  </si>
  <si>
    <t>U0X81_Interprètes</t>
  </si>
  <si>
    <t>U0X81</t>
  </si>
  <si>
    <t>U0X90_Cadres de la communication</t>
  </si>
  <si>
    <t>U0X90</t>
  </si>
  <si>
    <t>U0X91_Cadres et techniciens de la documentation</t>
  </si>
  <si>
    <t>U0X91</t>
  </si>
  <si>
    <t>U0X92</t>
  </si>
  <si>
    <t>U1X80</t>
  </si>
  <si>
    <t>U1X82</t>
  </si>
  <si>
    <t>U1X91</t>
  </si>
  <si>
    <t>U1X93</t>
  </si>
  <si>
    <t>V0X60</t>
  </si>
  <si>
    <t>V1X80</t>
  </si>
  <si>
    <t>Infirmiers et sages-femmes</t>
  </si>
  <si>
    <t>V2X90</t>
  </si>
  <si>
    <t>V2X91</t>
  </si>
  <si>
    <t>V2X92</t>
  </si>
  <si>
    <t>V2X93</t>
  </si>
  <si>
    <t>V3X70</t>
  </si>
  <si>
    <t>V3X71</t>
  </si>
  <si>
    <t>V3X80</t>
  </si>
  <si>
    <t>V3X90</t>
  </si>
  <si>
    <t>V4X80</t>
  </si>
  <si>
    <t>Professionnels de l’orientation et de l’insertion professionnelle</t>
  </si>
  <si>
    <t>V4X83</t>
  </si>
  <si>
    <t>Educateurs spécialisés et autres intervenants socio-éducatifs</t>
  </si>
  <si>
    <t>V4X84</t>
  </si>
  <si>
    <t>V4X85</t>
  </si>
  <si>
    <t>V5X81</t>
  </si>
  <si>
    <t>V5X82</t>
  </si>
  <si>
    <t>V5X84</t>
  </si>
  <si>
    <t>Surveillants d'établissements scolaires et accompagnateurs des élèves en situation de handicap</t>
  </si>
  <si>
    <t>W1X80</t>
  </si>
  <si>
    <t>U0X92_Journalistes et cadres de l'édition</t>
  </si>
  <si>
    <t>U1X80_Professionnels des spectacles</t>
  </si>
  <si>
    <t>U1X82_Graphistes, dessinateurs, stylistes, décorateurs et créateurs de supports de communication visuelle</t>
  </si>
  <si>
    <t>U1X91_Artistes (musique, danse, spectacles)</t>
  </si>
  <si>
    <t>U1X93_Artistes plasticiens</t>
  </si>
  <si>
    <t>V0X60_Aides-soignants</t>
  </si>
  <si>
    <t>V1X80_Infirmiers et sages-femmes</t>
  </si>
  <si>
    <t>V2X90_Médecins</t>
  </si>
  <si>
    <t>V2X91_Dentistes</t>
  </si>
  <si>
    <t>V2X92_Vétérinaires</t>
  </si>
  <si>
    <t>V2X93_Pharmaciens</t>
  </si>
  <si>
    <t>V3X70_Techniciens médicaux et préparateurs</t>
  </si>
  <si>
    <t>V3X71_Spécialistes de l'appareillage médical</t>
  </si>
  <si>
    <t>V3X80_Autres professionnels para-médicaux</t>
  </si>
  <si>
    <t>V3X90_Psychologues, psychothérapeutes</t>
  </si>
  <si>
    <t>V4X80_Professionnels de l’orientation et de l’insertion professionnelle</t>
  </si>
  <si>
    <t>V4X83_Educateurs spécialisés et autres intervenants socio-éducatifs</t>
  </si>
  <si>
    <t>V4X84_Aides médico-psychologiques</t>
  </si>
  <si>
    <t>V4X85_Professionnels de l'action sociale</t>
  </si>
  <si>
    <t>V5X81_Professionnels de l'animation socioculturelle</t>
  </si>
  <si>
    <t>V5X82_Sportifs et animateurs sportifs</t>
  </si>
  <si>
    <t>V5X84_Surveillants d'établissements scolaires et accompagnateurs des élèves en situation de handicap</t>
  </si>
  <si>
    <t>W1X80_Formateurs</t>
  </si>
  <si>
    <t>2023</t>
  </si>
  <si>
    <t>Tension sur le marché du travail - Fiche Synthétique par métier en FAP228</t>
  </si>
  <si>
    <t>FAP228 - REG</t>
  </si>
  <si>
    <t>5.1</t>
  </si>
  <si>
    <t>FAP86 - REG</t>
  </si>
  <si>
    <t>5.2</t>
  </si>
  <si>
    <t>A0X</t>
  </si>
  <si>
    <t>A1X</t>
  </si>
  <si>
    <t>A2X</t>
  </si>
  <si>
    <t>A3X</t>
  </si>
  <si>
    <t>B0X</t>
  </si>
  <si>
    <t>Ouvriers des travaux publics, du béton et de l'extraction</t>
  </si>
  <si>
    <t>B1X</t>
  </si>
  <si>
    <t>Ouvriers du gros œuvre du bâtiment</t>
  </si>
  <si>
    <t>B2X</t>
  </si>
  <si>
    <t>Ouvriers du second œuvre du bâtiment</t>
  </si>
  <si>
    <t>B5X</t>
  </si>
  <si>
    <t>B6X</t>
  </si>
  <si>
    <t>Techniciens, agents de maîtrise et assimilés du bâtiment et des travaux publics</t>
  </si>
  <si>
    <t>B7X</t>
  </si>
  <si>
    <t>C0X</t>
  </si>
  <si>
    <t>C2X</t>
  </si>
  <si>
    <t>Techniciens, agents de maîtrise et assimilés de l'électricité et de l'électronique</t>
  </si>
  <si>
    <t>D0X</t>
  </si>
  <si>
    <t>Ouvriers travaillant par enlèvement de métal</t>
  </si>
  <si>
    <t>D1X</t>
  </si>
  <si>
    <t>Ouvriers travaillant par formage de métal</t>
  </si>
  <si>
    <t>D2X</t>
  </si>
  <si>
    <t>Ouvriers de la mécanique et du traitement de surface</t>
  </si>
  <si>
    <t>D6X</t>
  </si>
  <si>
    <t>E0X</t>
  </si>
  <si>
    <t>E1X</t>
  </si>
  <si>
    <t>Ouvriers de la métallurgie, du verre, de la céramique et des matériaux de construction</t>
  </si>
  <si>
    <t>E2X</t>
  </si>
  <si>
    <t>Ouvriers des industries chimiques et plastiques</t>
  </si>
  <si>
    <t>E3X</t>
  </si>
  <si>
    <t>Ouvriers des industries agro-alimentaires</t>
  </si>
  <si>
    <t>E4X</t>
  </si>
  <si>
    <t>Autres ouvriers des industries de process</t>
  </si>
  <si>
    <t>E5X</t>
  </si>
  <si>
    <t>F0X</t>
  </si>
  <si>
    <t>Ouvriers, techniciens et agents de maîtrise du textile et du cuir</t>
  </si>
  <si>
    <t>F1X</t>
  </si>
  <si>
    <t>Ouvriers et techniciens du travail du bois et de l'ameublement</t>
  </si>
  <si>
    <t>F2X</t>
  </si>
  <si>
    <t>Ouvriers, techniciens et agents de maîtrise des industries graphiques</t>
  </si>
  <si>
    <t>Ouvriers de la réparation automobile</t>
  </si>
  <si>
    <t>G1X</t>
  </si>
  <si>
    <t>H0X</t>
  </si>
  <si>
    <t>Techniciens et ouvriers du contrôle qualité et du dessin industriel</t>
  </si>
  <si>
    <t>H1X</t>
  </si>
  <si>
    <t>J0X</t>
  </si>
  <si>
    <t>Ouvriers de la manutention</t>
  </si>
  <si>
    <t>J1X</t>
  </si>
  <si>
    <t>Responsable magasinage</t>
  </si>
  <si>
    <t>J2X</t>
  </si>
  <si>
    <t>Facteurs</t>
  </si>
  <si>
    <t>J3X</t>
  </si>
  <si>
    <t>J4X</t>
  </si>
  <si>
    <t>Employés commerciaux des transports et du tourisme</t>
  </si>
  <si>
    <t>J5X</t>
  </si>
  <si>
    <t>Agents d'exploitation des transports et maîtrise du tourisme</t>
  </si>
  <si>
    <t>J6X</t>
  </si>
  <si>
    <t>Cadres des transports, du tourisme, de la logistique et navigants de l'aviation</t>
  </si>
  <si>
    <t>K0X</t>
  </si>
  <si>
    <t>L0X</t>
  </si>
  <si>
    <t>L1X</t>
  </si>
  <si>
    <t>L2X</t>
  </si>
  <si>
    <t>Employés administratifs d'entreprise et d'administration publique</t>
  </si>
  <si>
    <t>L3X</t>
  </si>
  <si>
    <t>L4X</t>
  </si>
  <si>
    <t>L5X</t>
  </si>
  <si>
    <t>M1X</t>
  </si>
  <si>
    <t>M2X</t>
  </si>
  <si>
    <t>N0X</t>
  </si>
  <si>
    <t>Techniciens d'études et de recherche</t>
  </si>
  <si>
    <t>N1X</t>
  </si>
  <si>
    <t>Cadres d'études et de recherche</t>
  </si>
  <si>
    <t>P3X</t>
  </si>
  <si>
    <t>QAX</t>
  </si>
  <si>
    <t>Experts de la finance, de la banque et de l'assurance</t>
  </si>
  <si>
    <t>QBX</t>
  </si>
  <si>
    <t>QCX</t>
  </si>
  <si>
    <t>Commerciaux de la banque</t>
  </si>
  <si>
    <t>QDX</t>
  </si>
  <si>
    <t>Commerciaux des assurances</t>
  </si>
  <si>
    <t>QEX</t>
  </si>
  <si>
    <t>R0X</t>
  </si>
  <si>
    <t>R1X</t>
  </si>
  <si>
    <t>R2X</t>
  </si>
  <si>
    <t>R3X</t>
  </si>
  <si>
    <t>R4X</t>
  </si>
  <si>
    <t>S0X</t>
  </si>
  <si>
    <t>S1X</t>
  </si>
  <si>
    <t>S2X</t>
  </si>
  <si>
    <t>S3X</t>
  </si>
  <si>
    <t>T0X</t>
  </si>
  <si>
    <t>T1X</t>
  </si>
  <si>
    <t>T3X</t>
  </si>
  <si>
    <t>T4X</t>
  </si>
  <si>
    <t>T6X</t>
  </si>
  <si>
    <t>U0X</t>
  </si>
  <si>
    <t>U1X</t>
  </si>
  <si>
    <t>V0X</t>
  </si>
  <si>
    <t>V1X</t>
  </si>
  <si>
    <t>V2X</t>
  </si>
  <si>
    <t>Médecins, dentistes, vétérinaires et pharmaciens</t>
  </si>
  <si>
    <t>V3X</t>
  </si>
  <si>
    <t>V4X</t>
  </si>
  <si>
    <t>V5X</t>
  </si>
  <si>
    <t>W1X</t>
  </si>
  <si>
    <t>Code_FAP86</t>
  </si>
  <si>
    <t>Intitulé_FAP86</t>
  </si>
  <si>
    <t>Code_FAP228</t>
  </si>
  <si>
    <t>Intitulé_FAP228</t>
  </si>
  <si>
    <t>En italique figurent les FAP qui sont exlcues de l'analyse :</t>
  </si>
  <si>
    <t>professions principalement exercées par des fonctionnaires, des travailleurs non salariés ou qui connaissent des mpdoes de recrutement très spécifiques (politique et clergé).</t>
  </si>
  <si>
    <t xml:space="preserve">Cadres des études BTP, des études géologiques, du métré de la construction et du contrôle et diagnostic technique du BTP </t>
  </si>
  <si>
    <t>Électricité, électronique</t>
  </si>
  <si>
    <t>Mécanique, travail des métaux</t>
  </si>
  <si>
    <t>Industries de process</t>
  </si>
  <si>
    <t>Pilotes d'installations lourdes des industries de transformation et d'énergie</t>
  </si>
  <si>
    <t>Ouviers peu qualifiés des industries agro-alimentaires</t>
  </si>
  <si>
    <t>Ouviers qualifiés des industries agro-alimentaires</t>
  </si>
  <si>
    <t>Agents de maitrise et assimilés des industries de process</t>
  </si>
  <si>
    <t>Matériaux souples, bois, industries graphiques</t>
  </si>
  <si>
    <t>Ingénieurs, cadres et agents des fonctions transverses de l'industrie</t>
  </si>
  <si>
    <t>Artisanat</t>
  </si>
  <si>
    <t>Gestion et administration des entreprises et des établissements publics</t>
  </si>
  <si>
    <t>L6X</t>
  </si>
  <si>
    <t>L6X00</t>
  </si>
  <si>
    <t>Dirigeants de petites et moyennes entreprises de moins de 50 salariés</t>
  </si>
  <si>
    <t>L6X90</t>
  </si>
  <si>
    <t>Cadres dirigeants des grandes entreprises de plus de 50 salariés</t>
  </si>
  <si>
    <t>P0X</t>
  </si>
  <si>
    <t>Employés administratifs des administrations publiques (catégorie C et assimilés)</t>
  </si>
  <si>
    <t>P0X60</t>
  </si>
  <si>
    <t>P0X61</t>
  </si>
  <si>
    <t>Autres cadres C des administrations publiques</t>
  </si>
  <si>
    <t>P1X</t>
  </si>
  <si>
    <t>Professions intermédiaires administratives des administrations publiques (catégorie B et assimilés)</t>
  </si>
  <si>
    <t>P1X80</t>
  </si>
  <si>
    <t>P1X81</t>
  </si>
  <si>
    <t>Autres cadres B des administrations publiques</t>
  </si>
  <si>
    <t>P2X</t>
  </si>
  <si>
    <t>Cadres des administrations publiques (catégorie A et assimilés)</t>
  </si>
  <si>
    <t>P2X90</t>
  </si>
  <si>
    <t>Cadres A des administrations publiques (hors spécialités juridiques) et assimilés</t>
  </si>
  <si>
    <t>P3X91</t>
  </si>
  <si>
    <t>P4X</t>
  </si>
  <si>
    <t>Armée, police, pompiers</t>
  </si>
  <si>
    <t>P4X60</t>
  </si>
  <si>
    <t>P4X61</t>
  </si>
  <si>
    <t>P4X80</t>
  </si>
  <si>
    <t>Cadres de la police et de l'armée</t>
  </si>
  <si>
    <t>U1X81</t>
  </si>
  <si>
    <t>U1X92</t>
  </si>
  <si>
    <t>W0X</t>
  </si>
  <si>
    <t>W0X80</t>
  </si>
  <si>
    <t>W0X90</t>
  </si>
  <si>
    <t>W0X91</t>
  </si>
  <si>
    <t>Directeurs d’établissements du secondaire ou du supérieur et inspecteurs</t>
  </si>
  <si>
    <t>W0X92</t>
  </si>
  <si>
    <t>Professeurs du supérieur</t>
  </si>
  <si>
    <t>X0X</t>
  </si>
  <si>
    <t>X0X00</t>
  </si>
  <si>
    <t>X0X01</t>
  </si>
  <si>
    <t>Pour faciliter la lecture, les indicateur principal et complémentaires sont présentés dans une échelle allant de 1 (niveau faible) au niveau 5 (niveau très élevé). Les métiers pour lesquels l'indicateur de tension est à 5 sont donc normalement les métiers les plus tendus. Pour permettre la comparaison dans le temps, les classes n'ont pas été modifiées entre 2011 et 2023. Mais la tension globale a augmenté puisque l'indicateur moyen est passé de 0,03 en 2011 à 0,78 en 2023. Les classes qui étaient équiréparties en 2011 apparaissent largement déséquilibrées en 2023 : 122 des 204 métiers pris en compte sont dans la classe 5 pour la tension.</t>
  </si>
  <si>
    <t>La Dares et France Travail ont rénové la grille d’analyse des tensions sur le marché du travail, en diffusant :
- d’une part, un indicateur principal qui permet de classer les familles professionnelles (FAP) en fonction de leur degré de tension ;
- d’autre part, des indicateurs dits complémentaires, visant à comprendre des facteurs à l’origine d’une éventuelle tension détectée sur une FAP donnée.</t>
  </si>
  <si>
    <t>Source : France Travail – Dares, métiers en tension</t>
  </si>
  <si>
    <t>Emploi</t>
  </si>
  <si>
    <t xml:space="preserve"> </t>
  </si>
  <si>
    <t>Non-attractivité salariale</t>
  </si>
  <si>
    <t>Le salaire constitue une composante importante de l’attractivité d’un métier. Afin de déterminer si le salaire offert dans un métier est plus attractif par rapport aux autres, un indicateur composite est élaboré. Il est basé sur deux dimensions : une dimension dite objective – pourrait-on être mieux rémunéré en exerçant un autre métier étant donné son niveau de diplôme et son expérience professionnelle ? – et une dimension dite subjective qui s’appuie directement sur le ressenti des individus concernant leur niveau de rémunération</t>
  </si>
  <si>
    <t>Enquête emploi ; enquête Conditions de Travail et Risques Psycho-Sociaux</t>
  </si>
  <si>
    <t>Les Tensions sur le Marché du Travail en Auvergne-Rhône-Alpes de 2011 à 2023</t>
  </si>
  <si>
    <t>L'indice de tension et les indices complémentaires en 2023</t>
  </si>
  <si>
    <t>Evolution de l'indice de tension entre 2011 et 2023</t>
  </si>
  <si>
    <t>Principaux indicateurs par FAP228 en 2023</t>
  </si>
  <si>
    <t>Principaux indicateurs par FAP86 en 2023</t>
  </si>
  <si>
    <t>L'indice de tension et les indices complémentaires en Auvergne-Rhône-Alpes entre 2011 et 2023</t>
  </si>
  <si>
    <t>CODFAP</t>
  </si>
  <si>
    <t>LIBFAP</t>
  </si>
  <si>
    <t>EMPMOY</t>
  </si>
  <si>
    <t>TENSION_FIN</t>
  </si>
  <si>
    <t>EMBAUCHES</t>
  </si>
  <si>
    <t>FORM_EMPLOI</t>
  </si>
  <si>
    <t>MAIN_OEUVRE_DISPO</t>
  </si>
  <si>
    <t>DURABILITE</t>
  </si>
  <si>
    <t>CONDITION_TRAVAIL</t>
  </si>
  <si>
    <t>INAD_GEO</t>
  </si>
  <si>
    <t>SALARIAL</t>
  </si>
  <si>
    <t>N_TENSION</t>
  </si>
  <si>
    <t>N_EMBAUCHES</t>
  </si>
  <si>
    <t>N_FORM_EMPLOI</t>
  </si>
  <si>
    <t>N_MAIN_OEUVRE_DISPO</t>
  </si>
  <si>
    <t>N_DURABILITE</t>
  </si>
  <si>
    <t>N_CONDITION_TRAVAIL</t>
  </si>
  <si>
    <t>N_INAD_GEO</t>
  </si>
  <si>
    <t>N_SALARIAL</t>
  </si>
  <si>
    <t>NIVEAU</t>
  </si>
  <si>
    <t>rang</t>
  </si>
  <si>
    <t>2011</t>
  </si>
  <si>
    <t>2012</t>
  </si>
  <si>
    <t>2013</t>
  </si>
  <si>
    <t>2014</t>
  </si>
  <si>
    <t>2015</t>
  </si>
  <si>
    <t>2016</t>
  </si>
  <si>
    <t>2017</t>
  </si>
  <si>
    <t>2018</t>
  </si>
  <si>
    <t>2019</t>
  </si>
  <si>
    <t>2020</t>
  </si>
  <si>
    <t>2021</t>
  </si>
  <si>
    <t>2022</t>
  </si>
  <si>
    <t>2023</t>
  </si>
  <si>
    <t>A0X40</t>
  </si>
  <si>
    <t>Agriculteurs</t>
  </si>
  <si>
    <t>2</t>
  </si>
  <si>
    <t>5</t>
  </si>
  <si>
    <t>3</t>
  </si>
  <si>
    <t>FAP228 - REG</t>
  </si>
  <si>
    <t>A0X41</t>
  </si>
  <si>
    <t>Eleveurs</t>
  </si>
  <si>
    <t>4</t>
  </si>
  <si>
    <t>A0X42</t>
  </si>
  <si>
    <t>Bûcherons, sylviculteurs et agents forestiers</t>
  </si>
  <si>
    <t>5.1</t>
  </si>
  <si>
    <t>A0X43</t>
  </si>
  <si>
    <t>Conducteurs d'engins agricoles ou forestiers</t>
  </si>
  <si>
    <t>A1X40</t>
  </si>
  <si>
    <t>Maraîchers et horticulteurs</t>
  </si>
  <si>
    <t>1</t>
  </si>
  <si>
    <t>A1X41</t>
  </si>
  <si>
    <t>Jardiniers des espaces verts et naturels</t>
  </si>
  <si>
    <t>A1X42</t>
  </si>
  <si>
    <t>Viticulteurs, arboriculteurs</t>
  </si>
  <si>
    <t>A2X70</t>
  </si>
  <si>
    <t>Techniciens et agents d'encadrement d'exploitations agricoles</t>
  </si>
  <si>
    <t>A2X90</t>
  </si>
  <si>
    <t>Ingénieurs, cadres techniques de l'agriculture</t>
  </si>
  <si>
    <t>A3X40</t>
  </si>
  <si>
    <t>Pêcheurs et aquaculteurs</t>
  </si>
  <si>
    <t>n.d.</t>
  </si>
  <si>
    <t>FAP86 - REG</t>
  </si>
  <si>
    <t>A3X41</t>
  </si>
  <si>
    <t>Marins</t>
  </si>
  <si>
    <t>5.2</t>
  </si>
  <si>
    <t>A3X90</t>
  </si>
  <si>
    <t>Cadres et maîtres d'équipage de la marine</t>
  </si>
  <si>
    <t>B0X30</t>
  </si>
  <si>
    <t>Ouvriers peu qualifiés de l'extraction et des travaux publics</t>
  </si>
  <si>
    <t>B0X31</t>
  </si>
  <si>
    <t>Ouvriers qualifiés de l'extraction et des travaux publics</t>
  </si>
  <si>
    <t>B0X32</t>
  </si>
  <si>
    <t>Ouvriers de la construction en béton</t>
  </si>
  <si>
    <t>B1X30</t>
  </si>
  <si>
    <t>Maçons peu qualifiés</t>
  </si>
  <si>
    <t>B1X31</t>
  </si>
  <si>
    <t>Maçons qualifiés</t>
  </si>
  <si>
    <t>B1X33</t>
  </si>
  <si>
    <t>Charpentiers (métal et bois)</t>
  </si>
  <si>
    <t>B1X34</t>
  </si>
  <si>
    <t>Couvreurs</t>
  </si>
  <si>
    <t>B1X38</t>
  </si>
  <si>
    <t>Professionnels du travail de la pierre et des matériaux associés</t>
  </si>
  <si>
    <t>B2X30</t>
  </si>
  <si>
    <t>Ouvriers en pose et décoration de revêtements</t>
  </si>
  <si>
    <t>B2X31</t>
  </si>
  <si>
    <t>Ouvriers en travaux de façade, d'étanchéité et d'isolation</t>
  </si>
  <si>
    <t>B2X32</t>
  </si>
  <si>
    <t>Ouvriers en électricité du bâtiment</t>
  </si>
  <si>
    <t>B2X33</t>
  </si>
  <si>
    <t>Plombiers chauffagistes</t>
  </si>
  <si>
    <t>B2X35</t>
  </si>
  <si>
    <t>Ouvriers en montage réseaux électriques et télécoms</t>
  </si>
  <si>
    <t>B2X36</t>
  </si>
  <si>
    <t>Ouvriers en peinture en bâtiment</t>
  </si>
  <si>
    <t>B2X37</t>
  </si>
  <si>
    <t>Ouvriers peu qualifiés en menuiserie et en agencement du BTP</t>
  </si>
  <si>
    <t>B2X38</t>
  </si>
  <si>
    <t>Ouvriers qualifiés en menuiserie et en agencement du BTP</t>
  </si>
  <si>
    <t>B5X40</t>
  </si>
  <si>
    <t>Conducteurs d'engins du bâtiment et des travaux publics</t>
  </si>
  <si>
    <t>B6X70</t>
  </si>
  <si>
    <t>Géomètres</t>
  </si>
  <si>
    <t>B6X71</t>
  </si>
  <si>
    <t>Techniciens experts et chargés d’études du BTP</t>
  </si>
  <si>
    <t>B6X72</t>
  </si>
  <si>
    <t>Dessinateurs en bâtiment et en travaux publics</t>
  </si>
  <si>
    <t>B6X73</t>
  </si>
  <si>
    <t>Techniciens et agents de maîtrise de chantiers du BTP </t>
  </si>
  <si>
    <t>B6X74</t>
  </si>
  <si>
    <t>Conducteurs de travaux et chefs de chantier non cadres</t>
  </si>
  <si>
    <t>B7X90</t>
  </si>
  <si>
    <t>Architectes</t>
  </si>
  <si>
    <t>B7X91</t>
  </si>
  <si>
    <t>Cadres des études BTP, des études géologiques, du métré de la construction et du contrôle et diagnostic technique du BTP</t>
  </si>
  <si>
    <t>B7X92</t>
  </si>
  <si>
    <t>Ingénieurs du bâtiment et des travaux publics, chefs de chantier et conducteurs de travaux (cadres)</t>
  </si>
  <si>
    <t>C0X30</t>
  </si>
  <si>
    <t>Ouvriers de l'électricité et de l'électronique</t>
  </si>
  <si>
    <t>C2X70</t>
  </si>
  <si>
    <t>Techniciens, agents de maîtrise et assimilés en électricité et en électronique</t>
  </si>
  <si>
    <t>D0X30</t>
  </si>
  <si>
    <t>Ouvriers peu qualifiés en conduite d'équipement d'usinage</t>
  </si>
  <si>
    <t>D0X31</t>
  </si>
  <si>
    <t>Ouvriers qualifiés en conduite d'équipement d'usinage</t>
  </si>
  <si>
    <t>D0X33</t>
  </si>
  <si>
    <t>Régleurs</t>
  </si>
  <si>
    <t>D1X30</t>
  </si>
  <si>
    <t>Ouvriers en chaudronnerie et tôlerie</t>
  </si>
  <si>
    <t>D1X32</t>
  </si>
  <si>
    <t>Tuyauteurs</t>
  </si>
  <si>
    <t>D1X33</t>
  </si>
  <si>
    <t>Soudeurs</t>
  </si>
  <si>
    <t>D2X30</t>
  </si>
  <si>
    <t>Ouvriers peu qualifiés en ajustement, montage et assemblage mécanique</t>
  </si>
  <si>
    <t>D2X31</t>
  </si>
  <si>
    <t>Ouvriers qualifiés en ajustement, montage et assemblage mécanique</t>
  </si>
  <si>
    <t>D2X32</t>
  </si>
  <si>
    <t>Ouvriers de la peinture et du traitement de surface</t>
  </si>
  <si>
    <t>D6X70</t>
  </si>
  <si>
    <t>Techniciens en mécanique et travail des métaux</t>
  </si>
  <si>
    <t>D6X80</t>
  </si>
  <si>
    <t>Agents de maîtrise et assimilés en fabrication mécanique</t>
  </si>
  <si>
    <t>E0X30</t>
  </si>
  <si>
    <t>Pilotes d'installation lourdes des industries de transformation et d'énergie</t>
  </si>
  <si>
    <t>E1X21</t>
  </si>
  <si>
    <t>Ouvriers peu qualifiés de conduite d'installation de production de métaux</t>
  </si>
  <si>
    <t>E1X30</t>
  </si>
  <si>
    <t>Ouvriers de l'industrie verrière, céramique et matériaux de construction</t>
  </si>
  <si>
    <t>E1X41</t>
  </si>
  <si>
    <t>Ouvriers qualifiés de conduite d'installation de production de métaux</t>
  </si>
  <si>
    <t>E2X20</t>
  </si>
  <si>
    <t>Ouvriers peu qualifiés des industries chimiques et plastiques</t>
  </si>
  <si>
    <t>E2X40</t>
  </si>
  <si>
    <t>Ouvriers qualifiés des industries chimiques et plastiques</t>
  </si>
  <si>
    <t>E3X20</t>
  </si>
  <si>
    <t>Ouvriers peu qualifiés des industries agro-alimentaires</t>
  </si>
  <si>
    <t>E3X40</t>
  </si>
  <si>
    <t>Ouvriers qualifiés des industries agro-alimentaires</t>
  </si>
  <si>
    <t>E4X30</t>
  </si>
  <si>
    <t>Ouvriers en conduite d’équipement de fabrication de pâte à papier, de papier et de carton et de panneaux de bois</t>
  </si>
  <si>
    <t>E4X32</t>
  </si>
  <si>
    <t>Ouvriers du conditionnement, du tri et de l'emballage</t>
  </si>
  <si>
    <t>E5X70</t>
  </si>
  <si>
    <t>Techniciens des industries de process</t>
  </si>
  <si>
    <t>E5X80</t>
  </si>
  <si>
    <t>Agents de maîtrise et assimilés des industries de process</t>
  </si>
  <si>
    <t>F0X30</t>
  </si>
  <si>
    <t>Ouvriers, techniciens et agents de maîtrise en traitement du cuir</t>
  </si>
  <si>
    <t>F0X32</t>
  </si>
  <si>
    <t>Ouvriers, techniciens et agents de maîtrise du textile</t>
  </si>
  <si>
    <t>F0X33</t>
  </si>
  <si>
    <t>Ouvriers, techniciens et agents de maîtrise de l'habillement</t>
  </si>
  <si>
    <t>F1X30</t>
  </si>
  <si>
    <t>Ouvriers de la réalisation d'ouvrages décoratifs et meubles en bois</t>
  </si>
  <si>
    <t>F1X31</t>
  </si>
  <si>
    <t>Ouvriers et techniciens de la scierie, de l'assemblage et de la fabrication d'ouvrages en bois</t>
  </si>
  <si>
    <t>F2X30</t>
  </si>
  <si>
    <t>Ouvriers, techniciens et agents de maîtrise de l'imprimerie</t>
  </si>
  <si>
    <t>G0A40</t>
  </si>
  <si>
    <t>Ouvriers de la maintenance générale et mécanique</t>
  </si>
  <si>
    <t>G0A41</t>
  </si>
  <si>
    <t>Ouvriers de la maintenance en électricité et en électronique</t>
  </si>
  <si>
    <t>G0A43</t>
  </si>
  <si>
    <t>Ouvriers polyvalents d'entretien du bâtiment</t>
  </si>
  <si>
    <t>G0B40</t>
  </si>
  <si>
    <t>Carrossiers automobiles</t>
  </si>
  <si>
    <t>G0B41</t>
  </si>
  <si>
    <t>Ouvriers mécaniciens de véhicules</t>
  </si>
  <si>
    <t>G1X70</t>
  </si>
  <si>
    <t>Techniciens et agents de maîtrise en intervention technique en Hygiène Sécurité Environnement -HSE industriel et protection du patrimoine naturel</t>
  </si>
  <si>
    <t>G1X71</t>
  </si>
  <si>
    <t>Techniciens et agents de maîtrise en maintenance de véhicules</t>
  </si>
  <si>
    <t>G1X72</t>
  </si>
  <si>
    <t>Techniciens et agents de maîtrise en maintenance générale et mécanique industrielle</t>
  </si>
  <si>
    <t>G1X74</t>
  </si>
  <si>
    <t>Techniciens et agents de maîtrise en installation et maintenance en froid et conditionnement d'air</t>
  </si>
  <si>
    <t>G1X75</t>
  </si>
  <si>
    <t>Techniciens et agents de maîtrise en assistance et support technique client et en installation et maintenance télécoms et courants faibles</t>
  </si>
  <si>
    <t>G1X76</t>
  </si>
  <si>
    <t>Mainteniciens en biens électrodomestiques</t>
  </si>
  <si>
    <t>G1X77</t>
  </si>
  <si>
    <t>Techniciens et agents de maîtrise en maintenance électrique, électronique et automatismes</t>
  </si>
  <si>
    <t>G1X78</t>
  </si>
  <si>
    <t>Techniciens et agents de maîtrise en distribution et assainissement d'eau et gestion des déchets</t>
  </si>
  <si>
    <t>H0X40</t>
  </si>
  <si>
    <t>Ouvriers qualifiés du contrôle qualité et de laboratoire</t>
  </si>
  <si>
    <t>H0X90</t>
  </si>
  <si>
    <t>Techniciens du contrôle qualité</t>
  </si>
  <si>
    <t>H0X91</t>
  </si>
  <si>
    <t>Techniciens du dessin industriel</t>
  </si>
  <si>
    <t>H0X92</t>
  </si>
  <si>
    <t>Techniciens et agents de maîtrise de la logistique, du planning, de l'ordonnancement et méthodes en industrialisation</t>
  </si>
  <si>
    <t>H1X90</t>
  </si>
  <si>
    <t>Ingénieurs et cadres de fabrication et de la production</t>
  </si>
  <si>
    <t>H1X91</t>
  </si>
  <si>
    <t>Ingénieurs et cadres techniques en Hygiène Sécurité Environnement -HSE- industriels et exploitation éco-industriel</t>
  </si>
  <si>
    <t>H1X92</t>
  </si>
  <si>
    <t>Ingénieurs en maintenance et support technique client</t>
  </si>
  <si>
    <t>H1X93</t>
  </si>
  <si>
    <t>Ingénieurs des méthodes de production, du contrôle qualité</t>
  </si>
  <si>
    <t>J0X30</t>
  </si>
  <si>
    <t>Manutentionnaires et déménageurs peu qualifiés</t>
  </si>
  <si>
    <t>J0X31</t>
  </si>
  <si>
    <t>Manutentionnaires et déménageurs qualifiés</t>
  </si>
  <si>
    <t>J0X32</t>
  </si>
  <si>
    <t>Conducteurs d’engins légers de déplacement de charges, cariste</t>
  </si>
  <si>
    <t>J0X33</t>
  </si>
  <si>
    <t>Magasiniers et préparateurs de commandes peu qualifiés</t>
  </si>
  <si>
    <t>J0X34</t>
  </si>
  <si>
    <t>Magasiniers et préparateurs de commande qualifiés</t>
  </si>
  <si>
    <t>J1X80</t>
  </si>
  <si>
    <t>Responsable du magasinage et de la logistique (non cadres)</t>
  </si>
  <si>
    <t>J2X40</t>
  </si>
  <si>
    <t>Facteurs et distributeurs de documents (non cadres)</t>
  </si>
  <si>
    <t>J3X40</t>
  </si>
  <si>
    <t>Conducteurs de véhicules légers</t>
  </si>
  <si>
    <t>J3X41</t>
  </si>
  <si>
    <t>Conducteurs de transport en commun sur route</t>
  </si>
  <si>
    <t>J3X42</t>
  </si>
  <si>
    <t>Conducteurs et livreurs sur courte distance (hors distribution de documents)</t>
  </si>
  <si>
    <t>J3X43</t>
  </si>
  <si>
    <t>Conducteurs routiers</t>
  </si>
  <si>
    <t>J3X44</t>
  </si>
  <si>
    <t>Conducteurs sur rails et d'engins de traction</t>
  </si>
  <si>
    <t>J4X60</t>
  </si>
  <si>
    <t>Agents et hôtesses d'accompagnement</t>
  </si>
  <si>
    <t>J4X62</t>
  </si>
  <si>
    <t>Employés administratifs et commerciaux des transports</t>
  </si>
  <si>
    <t>J4X63</t>
  </si>
  <si>
    <t>Employés du tourisme et agent de billetterie des transports</t>
  </si>
  <si>
    <t>J5X40</t>
  </si>
  <si>
    <t>Agents d'exploitation du transport</t>
  </si>
  <si>
    <t>J5X60</t>
  </si>
  <si>
    <t>Contrôleurs des transports</t>
  </si>
  <si>
    <t>J5X80</t>
  </si>
  <si>
    <t>Techniciens d'exploitation et d'administration des transports</t>
  </si>
  <si>
    <t>J5X81</t>
  </si>
  <si>
    <t>Techniciens et agents de maîtrise du tourisme</t>
  </si>
  <si>
    <t>J6X90</t>
  </si>
  <si>
    <t>Cadres des transports et du tourisme</t>
  </si>
  <si>
    <t>J6X91</t>
  </si>
  <si>
    <t>Personnels techniques navigants de l’aviation</t>
  </si>
  <si>
    <t>J6X92</t>
  </si>
  <si>
    <t>Cadres de la logistique</t>
  </si>
  <si>
    <t>K0X30</t>
  </si>
  <si>
    <t>Artisans et ouvriers artisanaux</t>
  </si>
  <si>
    <t>K0X32</t>
  </si>
  <si>
    <t>Artisans et ouvriers de blanchisserie</t>
  </si>
  <si>
    <t>L0X60</t>
  </si>
  <si>
    <t>Secrétaires bureautiques et assimilés</t>
  </si>
  <si>
    <t>L1X60</t>
  </si>
  <si>
    <t>Employés de la comptabilité</t>
  </si>
  <si>
    <t>L2X60</t>
  </si>
  <si>
    <t>Agents d'accueil et d'information</t>
  </si>
  <si>
    <t>L2X61</t>
  </si>
  <si>
    <t>Agents administratifs</t>
  </si>
  <si>
    <t>L3X80</t>
  </si>
  <si>
    <t>Secrétaires de direction</t>
  </si>
  <si>
    <t>L4X80</t>
  </si>
  <si>
    <t>Techniciens des services administratifs</t>
  </si>
  <si>
    <t>L4X81</t>
  </si>
  <si>
    <t>Techniciens et agents de maîtrise des services financiers ou comptables</t>
  </si>
  <si>
    <t>L4X82</t>
  </si>
  <si>
    <t>Techniciens et agents de maîtrise chargés d'études socio-économiques</t>
  </si>
  <si>
    <t>L5X90</t>
  </si>
  <si>
    <t>Cadres administratifs, comptables et financiers (hors juristes)</t>
  </si>
  <si>
    <t>L5X91</t>
  </si>
  <si>
    <t>Juristes et avocats</t>
  </si>
  <si>
    <t>L5X92</t>
  </si>
  <si>
    <t>Cadres des ressources humaines et du recrutement</t>
  </si>
  <si>
    <t>L5X93</t>
  </si>
  <si>
    <t>Chargés d'études socio-économiques</t>
  </si>
  <si>
    <t>M1X80</t>
  </si>
  <si>
    <t>Techniciens d'étude et de développement en informatique</t>
  </si>
  <si>
    <t>M1X81</t>
  </si>
  <si>
    <t>Techniciens de production, d'exploitation, d'installation, et de maintenance, support et services aux utilisateurs en informatique</t>
  </si>
  <si>
    <t>M2X90</t>
  </si>
  <si>
    <t>Ingénieurs et cadres d'étude, recherche et développement en informatique et télécom</t>
  </si>
  <si>
    <t>M2X91</t>
  </si>
  <si>
    <t>Chefs de projet et directeurs de service informatique</t>
  </si>
  <si>
    <t>M2X92</t>
  </si>
  <si>
    <t>Responsables et cadres de la production, de l'exploitation et de la maintenance informatique et télécom</t>
  </si>
  <si>
    <t>M2X93</t>
  </si>
  <si>
    <t>Experts et consultants en systèmes d'information</t>
  </si>
  <si>
    <t>N0X70</t>
  </si>
  <si>
    <t>Techniciens d'étude, recherche et développement</t>
  </si>
  <si>
    <t>N1X90</t>
  </si>
  <si>
    <t>Ingénieurs et cadres d'étude, recherche et développement (industrie)</t>
  </si>
  <si>
    <t>N1X91</t>
  </si>
  <si>
    <t>Chercheurs (sauf industrie et enseignement supérieur)</t>
  </si>
  <si>
    <t>P3X90</t>
  </si>
  <si>
    <t>Professionnels du droit</t>
  </si>
  <si>
    <t>QAX01</t>
  </si>
  <si>
    <t>Experts de la finance</t>
  </si>
  <si>
    <t>QAX02</t>
  </si>
  <si>
    <t>Experts de la banque</t>
  </si>
  <si>
    <t>QAX03</t>
  </si>
  <si>
    <t>Experts de l'assurance</t>
  </si>
  <si>
    <t>QBX01</t>
  </si>
  <si>
    <t>Gestionnaires de la banque et de l'assurance</t>
  </si>
  <si>
    <t>QCX01</t>
  </si>
  <si>
    <t>Employés et techniciens commerciaux de la banque</t>
  </si>
  <si>
    <t>QCX02</t>
  </si>
  <si>
    <t>Cadres et indépendants commerciaux de la banque</t>
  </si>
  <si>
    <t>QDX01</t>
  </si>
  <si>
    <t>Employés et techniciens commerciaux des assurances</t>
  </si>
  <si>
    <t>QDX02</t>
  </si>
  <si>
    <t>Cadres et indépendants commerciaux des assurances</t>
  </si>
  <si>
    <t>QEX01</t>
  </si>
  <si>
    <t>Managers en banque assurance</t>
  </si>
  <si>
    <t>R0X60</t>
  </si>
  <si>
    <t>Employés de libre service</t>
  </si>
  <si>
    <t>R0X61</t>
  </si>
  <si>
    <t>Caissiers</t>
  </si>
  <si>
    <t>R1X60</t>
  </si>
  <si>
    <t>Vendeurs en produits alimentaires</t>
  </si>
  <si>
    <t>R1X61</t>
  </si>
  <si>
    <t>Vendeurs en ameublement, équipement du foyer, bricolage</t>
  </si>
  <si>
    <t>R1X62</t>
  </si>
  <si>
    <t>Vendeurs en habillement et accessoires, articles de luxe, de sport, de loisirs et culturels</t>
  </si>
  <si>
    <t>R1X67</t>
  </si>
  <si>
    <t>Télévendeurs et téléconseillers</t>
  </si>
  <si>
    <t>R1X68</t>
  </si>
  <si>
    <t>Employés des services commerciaux</t>
  </si>
  <si>
    <t>R2X80</t>
  </si>
  <si>
    <t>Attachés commerciaux</t>
  </si>
  <si>
    <t>R2X83</t>
  </si>
  <si>
    <t>Représentants auprès des particuliers</t>
  </si>
  <si>
    <t>R3X80</t>
  </si>
  <si>
    <t>Maîtrise des magasins</t>
  </si>
  <si>
    <t>R3X82</t>
  </si>
  <si>
    <t>Professions intermédiaires commerciales des achats</t>
  </si>
  <si>
    <t>R3X83</t>
  </si>
  <si>
    <t>Professions intermédiaires du marketing et des services commerciaux (hors achats)</t>
  </si>
  <si>
    <t>R3X84</t>
  </si>
  <si>
    <t>Employés et professions intermédiaires de l'immobilier</t>
  </si>
  <si>
    <t>R4X90</t>
  </si>
  <si>
    <t>Cadres commerciaux, acheteurs et cadres de la mercatique</t>
  </si>
  <si>
    <t>R4X91</t>
  </si>
  <si>
    <t>Technico-commerciaux</t>
  </si>
  <si>
    <t>R4X92</t>
  </si>
  <si>
    <t>Cadres du management des magasins</t>
  </si>
  <si>
    <t>R4X93</t>
  </si>
  <si>
    <t>Cadres agents immobiliers et syndics</t>
  </si>
  <si>
    <t>S0X40</t>
  </si>
  <si>
    <t>Bouchers</t>
  </si>
  <si>
    <t>S0X41</t>
  </si>
  <si>
    <t>Charcutiers, traiteurs</t>
  </si>
  <si>
    <t>S0X42</t>
  </si>
  <si>
    <t>Boulangers, pâtissiers</t>
  </si>
  <si>
    <t>S1X20</t>
  </si>
  <si>
    <t>Aides de cuisine et employés polyvalents de la restauration</t>
  </si>
  <si>
    <t>S1X40</t>
  </si>
  <si>
    <t>Cuisiniers</t>
  </si>
  <si>
    <t>S1X80</t>
  </si>
  <si>
    <t>Chefs cuisiniers</t>
  </si>
  <si>
    <t>S2X60</t>
  </si>
  <si>
    <t>Employés de l'hôtellerie</t>
  </si>
  <si>
    <t>S2X61</t>
  </si>
  <si>
    <t>Serveurs de cafés restaurants</t>
  </si>
  <si>
    <t>S2X80</t>
  </si>
  <si>
    <t>Agents de maîtrise de la restauration</t>
  </si>
  <si>
    <t>S2X81</t>
  </si>
  <si>
    <t>Agents de maîtrise de l'hôtellerie et de la gestion des structures de loisirs</t>
  </si>
  <si>
    <t>S3X90</t>
  </si>
  <si>
    <t>Patrons et cadres de l’hôtellerie et de la restauration</t>
  </si>
  <si>
    <t>T0X60</t>
  </si>
  <si>
    <t>Coiffeurs, esthéticiens</t>
  </si>
  <si>
    <t>T1X60</t>
  </si>
  <si>
    <t>Personnels de ménage chez des particuliers</t>
  </si>
  <si>
    <t>T2A60</t>
  </si>
  <si>
    <t>Aides à domicile et auxiliaires de vie</t>
  </si>
  <si>
    <t>T2B60</t>
  </si>
  <si>
    <t>Assistants maternels, auxiliaires de puériculture, assistants familiaux et gardes à domicile</t>
  </si>
  <si>
    <t>T3X60</t>
  </si>
  <si>
    <t>Concierges</t>
  </si>
  <si>
    <t>T3X61</t>
  </si>
  <si>
    <t>Agents de sécurité et de surveillance</t>
  </si>
  <si>
    <t>T4X60</t>
  </si>
  <si>
    <t>Agents d'entretien de locaux</t>
  </si>
  <si>
    <t>T4X61</t>
  </si>
  <si>
    <t>Agents de service hospitaliers</t>
  </si>
  <si>
    <t>T4X62</t>
  </si>
  <si>
    <t>Ouvriers de l'assainissement et du traitement des déchets</t>
  </si>
  <si>
    <t>T6X61</t>
  </si>
  <si>
    <t>Employés des services divers</t>
  </si>
  <si>
    <t>U0X80</t>
  </si>
  <si>
    <t>Assistants de la communication</t>
  </si>
  <si>
    <t>U0X81</t>
  </si>
  <si>
    <t>Interprètes</t>
  </si>
  <si>
    <t>U0X90</t>
  </si>
  <si>
    <t>Cadres de la communication</t>
  </si>
  <si>
    <t>U0X91</t>
  </si>
  <si>
    <t>Cadres et techniciens de la documentation</t>
  </si>
  <si>
    <t>U0X92</t>
  </si>
  <si>
    <t>Journalistes et cadres de l'édition</t>
  </si>
  <si>
    <t>U1X80</t>
  </si>
  <si>
    <t>Professionnels des spectacles</t>
  </si>
  <si>
    <t>U1X82</t>
  </si>
  <si>
    <t>Graphistes, dessinateurs, stylistes, décorateurs et créateurs de supports de communication visuelle</t>
  </si>
  <si>
    <t>U1X91</t>
  </si>
  <si>
    <t>Artistes (musique, danse, spectacles)</t>
  </si>
  <si>
    <t>U1X93</t>
  </si>
  <si>
    <t>Artistes plasticiens</t>
  </si>
  <si>
    <t>V0X60</t>
  </si>
  <si>
    <t>Aides-soignants</t>
  </si>
  <si>
    <t>V1X80</t>
  </si>
  <si>
    <t>Infirmiers et sages-femmes</t>
  </si>
  <si>
    <t>V2X90</t>
  </si>
  <si>
    <t>Médecins</t>
  </si>
  <si>
    <t>V2X91</t>
  </si>
  <si>
    <t>Dentistes</t>
  </si>
  <si>
    <t>V2X92</t>
  </si>
  <si>
    <t>Vétérinaires</t>
  </si>
  <si>
    <t>V2X93</t>
  </si>
  <si>
    <t>Pharmaciens</t>
  </si>
  <si>
    <t>V3X70</t>
  </si>
  <si>
    <t>Techniciens médicaux et préparateurs</t>
  </si>
  <si>
    <t>V3X71</t>
  </si>
  <si>
    <t>Spécialistes de l'appareillage médical</t>
  </si>
  <si>
    <t>V3X80</t>
  </si>
  <si>
    <t>Autres professionnels para-médicaux</t>
  </si>
  <si>
    <t>V3X90</t>
  </si>
  <si>
    <t>Psychologues, psychothérapeutes</t>
  </si>
  <si>
    <t>V4X80</t>
  </si>
  <si>
    <t>Professionnels de l’orientation et de l’insertion professionnelle</t>
  </si>
  <si>
    <t>V4X83</t>
  </si>
  <si>
    <t>Educateurs spécialisés et autres intervenants socio-éducatifs</t>
  </si>
  <si>
    <t>V4X84</t>
  </si>
  <si>
    <t>Aides médico-psychologiques</t>
  </si>
  <si>
    <t>V4X85</t>
  </si>
  <si>
    <t>Professionnels de l'action sociale</t>
  </si>
  <si>
    <t>V5X81</t>
  </si>
  <si>
    <t>Professionnels de l'animation socioculturelle</t>
  </si>
  <si>
    <t>V5X82</t>
  </si>
  <si>
    <t>Sportifs et animateurs sportifs</t>
  </si>
  <si>
    <t>V5X84</t>
  </si>
  <si>
    <t>Surveillants d'établissements scolaires et accompagnateurs des élèves en situation de handicap</t>
  </si>
  <si>
    <t>W1X80</t>
  </si>
  <si>
    <t>Formateurs</t>
  </si>
  <si>
    <t>A0X</t>
  </si>
  <si>
    <t>Agriculteurs, éleveurs, sylviculteurs, bûcherons</t>
  </si>
  <si>
    <t>A1X</t>
  </si>
  <si>
    <t>Maraîchers, jardiniers, viticulteurs</t>
  </si>
  <si>
    <t>A2X</t>
  </si>
  <si>
    <t>Techniciens et cadres de l'agriculture</t>
  </si>
  <si>
    <t>A3X</t>
  </si>
  <si>
    <t>Marins, pêcheurs, aquaculteurs</t>
  </si>
  <si>
    <t>B0X</t>
  </si>
  <si>
    <t>Ouvriers des travaux publics, du béton et de l'extraction</t>
  </si>
  <si>
    <t>B1X</t>
  </si>
  <si>
    <t>Ouvriers du gros œuvre du bâtiment</t>
  </si>
  <si>
    <t>B2X</t>
  </si>
  <si>
    <t>Ouvriers du second œuvre du bâtiment</t>
  </si>
  <si>
    <t>B5X</t>
  </si>
  <si>
    <t>B6X</t>
  </si>
  <si>
    <t>Techniciens, agents de maîtrise et assimilés du bâtiment et des travaux publics</t>
  </si>
  <si>
    <t>B7X</t>
  </si>
  <si>
    <t>Cadres du bâtiment et des travaux publics</t>
  </si>
  <si>
    <t>C0X</t>
  </si>
  <si>
    <t>C2X</t>
  </si>
  <si>
    <t>Techniciens, agents de maîtrise et assimilés de l'électricité et de l'électronique</t>
  </si>
  <si>
    <t>D0X</t>
  </si>
  <si>
    <t>Ouvriers travaillant par enlèvement de métal</t>
  </si>
  <si>
    <t>D1X</t>
  </si>
  <si>
    <t>Ouvriers travaillant par formage de métal</t>
  </si>
  <si>
    <t>D2X</t>
  </si>
  <si>
    <t>Ouvriers de la mécanique et du traitement de surface</t>
  </si>
  <si>
    <t>D6X</t>
  </si>
  <si>
    <t>Techniciens et agents de maîtrise des industries mécaniques</t>
  </si>
  <si>
    <t>E0X</t>
  </si>
  <si>
    <t>E1X</t>
  </si>
  <si>
    <t>Ouvriers de la métallurgie, du verre, de la céramique et des matériaux de construction</t>
  </si>
  <si>
    <t>E2X</t>
  </si>
  <si>
    <t>Ouvriers des industries chimiques et plastiques</t>
  </si>
  <si>
    <t>E3X</t>
  </si>
  <si>
    <t>Ouvriers des industries agro-alimentaires</t>
  </si>
  <si>
    <t>E4X</t>
  </si>
  <si>
    <t>Autres ouvriers des industries de process</t>
  </si>
  <si>
    <t>E5X</t>
  </si>
  <si>
    <t>Techniciens et agents de maîtrise des industries de process</t>
  </si>
  <si>
    <t>F0X</t>
  </si>
  <si>
    <t>Ouvriers, techniciens et agents de maîtrise du textile et du cuir</t>
  </si>
  <si>
    <t>F1X</t>
  </si>
  <si>
    <t>Ouvriers et techniciens du travail du bois et de l'ameublement</t>
  </si>
  <si>
    <t>F2X</t>
  </si>
  <si>
    <t>Ouvriers, techniciens et agents de maîtrise des industries graphiques</t>
  </si>
  <si>
    <t>G0A</t>
  </si>
  <si>
    <t>Ouvriers qualifiés de la maintenance</t>
  </si>
  <si>
    <t>G0B</t>
  </si>
  <si>
    <t>Ouvriers de la réparation automobile</t>
  </si>
  <si>
    <t>G1X</t>
  </si>
  <si>
    <t>Techniciens et agents de maîtrise de la maintenance</t>
  </si>
  <si>
    <t>H0X</t>
  </si>
  <si>
    <t>Techniciens et ouvriers du contrôle qualité et du dessin industriel</t>
  </si>
  <si>
    <t>H1X</t>
  </si>
  <si>
    <t>Ingénieurs et cadres techniques de l'industrie</t>
  </si>
  <si>
    <t>J0X</t>
  </si>
  <si>
    <t>Ouvriers de la manutention</t>
  </si>
  <si>
    <t>J1X</t>
  </si>
  <si>
    <t>Responsable magasinage</t>
  </si>
  <si>
    <t>J2X</t>
  </si>
  <si>
    <t>Facteurs</t>
  </si>
  <si>
    <t>J3X</t>
  </si>
  <si>
    <t>Conducteurs de véhicules</t>
  </si>
  <si>
    <t>J4X</t>
  </si>
  <si>
    <t>Employés commerciaux des transports et du tourisme</t>
  </si>
  <si>
    <t>J5X</t>
  </si>
  <si>
    <t>Agents d'exploitation des transports et maîtrise du tourisme</t>
  </si>
  <si>
    <t>J6X</t>
  </si>
  <si>
    <t>Cadres des transports, du tourisme, de la logistique et navigants de l'aviation</t>
  </si>
  <si>
    <t>K0X</t>
  </si>
  <si>
    <t>L0X</t>
  </si>
  <si>
    <t>Secrétaires</t>
  </si>
  <si>
    <t>L1X</t>
  </si>
  <si>
    <t>L2X</t>
  </si>
  <si>
    <t>Employés administratifs d'entreprise et d'administration publique</t>
  </si>
  <si>
    <t>L3X</t>
  </si>
  <si>
    <t>L4X</t>
  </si>
  <si>
    <t>Techniciens des services administratifs, comptables et financiers</t>
  </si>
  <si>
    <t>L5X</t>
  </si>
  <si>
    <t>Cadres des services administratifs, comptables et financiers</t>
  </si>
  <si>
    <t>M1X</t>
  </si>
  <si>
    <t>Techniciens de l'informatique</t>
  </si>
  <si>
    <t>M2X</t>
  </si>
  <si>
    <t>Ingénieurs de l'informatique</t>
  </si>
  <si>
    <t>N0X</t>
  </si>
  <si>
    <t>Techniciens d'études et de recherche</t>
  </si>
  <si>
    <t>N1X</t>
  </si>
  <si>
    <t>Cadres d'études et de recherche</t>
  </si>
  <si>
    <t>P3X</t>
  </si>
  <si>
    <t>Professionnels du droit (hors juristes en entreprise)</t>
  </si>
  <si>
    <t>QAX</t>
  </si>
  <si>
    <t>Experts de la finance, de la banque et de l'assurance</t>
  </si>
  <si>
    <t>QBX</t>
  </si>
  <si>
    <t>QCX</t>
  </si>
  <si>
    <t>Commerciaux de la banque</t>
  </si>
  <si>
    <t>QDX</t>
  </si>
  <si>
    <t>Commerciaux des assurances</t>
  </si>
  <si>
    <t>QEX</t>
  </si>
  <si>
    <t>R0X</t>
  </si>
  <si>
    <t>Caissiers, employés de libre service</t>
  </si>
  <si>
    <t>R1X</t>
  </si>
  <si>
    <t>Vendeurs</t>
  </si>
  <si>
    <t>R2X</t>
  </si>
  <si>
    <t>Attachés commerciaux et représentants</t>
  </si>
  <si>
    <t>R3X</t>
  </si>
  <si>
    <t>Maîtrise des magasins et intermédiaires du commerce</t>
  </si>
  <si>
    <t>R4X</t>
  </si>
  <si>
    <t>Cadres commerciaux et technico-commerciaux</t>
  </si>
  <si>
    <t>S0X</t>
  </si>
  <si>
    <t>Bouchers, charcutiers, boulangers</t>
  </si>
  <si>
    <t>S1X</t>
  </si>
  <si>
    <t>S2X</t>
  </si>
  <si>
    <t>Employés et agents de maîtrise de l'hôtellerie et de la restauration</t>
  </si>
  <si>
    <t>S3X</t>
  </si>
  <si>
    <t>T0X</t>
  </si>
  <si>
    <t>T1X</t>
  </si>
  <si>
    <t>T2A</t>
  </si>
  <si>
    <t>T2B</t>
  </si>
  <si>
    <t>T3X</t>
  </si>
  <si>
    <t>Agents de gardiennage et de sécurité</t>
  </si>
  <si>
    <t>T4X</t>
  </si>
  <si>
    <t>Agents d'entretien</t>
  </si>
  <si>
    <t>T6X</t>
  </si>
  <si>
    <t>U0X</t>
  </si>
  <si>
    <t>Professionnels de la communication et de l'information</t>
  </si>
  <si>
    <t>U1X</t>
  </si>
  <si>
    <t>Professionnels des arts et des spectacles</t>
  </si>
  <si>
    <t>V0X</t>
  </si>
  <si>
    <t>V1X</t>
  </si>
  <si>
    <t>Infirmiers, sages-femmes</t>
  </si>
  <si>
    <t>V2X</t>
  </si>
  <si>
    <t>Médecins, dentistes, vétérinaires et pharmaciens</t>
  </si>
  <si>
    <t>V3X</t>
  </si>
  <si>
    <t>Professions para-médicales</t>
  </si>
  <si>
    <t>V4X</t>
  </si>
  <si>
    <t>Professionnels de l'action sociale et de l'orientation</t>
  </si>
  <si>
    <t>V5X</t>
  </si>
  <si>
    <t>Professionnels de l'action culturelle, sportive et surveillants</t>
  </si>
  <si>
    <t>W1X</t>
  </si>
  <si>
    <t>CODDEP</t>
  </si>
  <si>
    <t>01</t>
  </si>
  <si>
    <t>03</t>
  </si>
  <si>
    <t>07</t>
  </si>
  <si>
    <t>15</t>
  </si>
  <si>
    <t>26</t>
  </si>
  <si>
    <t>38</t>
  </si>
  <si>
    <t>42</t>
  </si>
  <si>
    <t>43</t>
  </si>
  <si>
    <t>63</t>
  </si>
  <si>
    <t>69</t>
  </si>
  <si>
    <t>73</t>
  </si>
  <si>
    <t>74</t>
  </si>
  <si>
    <t>84</t>
  </si>
  <si>
    <t>LIBFAP04</t>
  </si>
  <si>
    <t>TENSION</t>
  </si>
  <si>
    <t>Agriculture</t>
  </si>
  <si>
    <t>Bâtiment</t>
  </si>
  <si>
    <t>Industrie</t>
  </si>
  <si>
    <t>Services</t>
  </si>
  <si>
    <t>Ensemble</t>
  </si>
  <si>
    <t>TENSION_01</t>
  </si>
  <si>
    <t>TENSION_03</t>
  </si>
  <si>
    <t>TENSION_07</t>
  </si>
  <si>
    <t>TENSION_15</t>
  </si>
  <si>
    <t>TENSION_26</t>
  </si>
  <si>
    <t>TENSION_38</t>
  </si>
  <si>
    <t>TENSION_42</t>
  </si>
  <si>
    <t>TENSION_43</t>
  </si>
  <si>
    <t>TENSION_63</t>
  </si>
  <si>
    <t>TENSION_69</t>
  </si>
  <si>
    <t>TENSION_73</t>
  </si>
  <si>
    <t>TENSION_74</t>
  </si>
  <si>
    <t>NIVEAU_01</t>
  </si>
  <si>
    <t>NIVEAU_03</t>
  </si>
  <si>
    <t>NIVEAU_07</t>
  </si>
  <si>
    <t>NIVEAU_15</t>
  </si>
  <si>
    <t>NIVEAU_26</t>
  </si>
  <si>
    <t>NIVEAU_38</t>
  </si>
  <si>
    <t>NIVEAU_42</t>
  </si>
  <si>
    <t>NIVEAU_43</t>
  </si>
  <si>
    <t>NIVEAU_63</t>
  </si>
  <si>
    <t>NIVEAU_69</t>
  </si>
  <si>
    <t>NIVEAU_73</t>
  </si>
  <si>
    <t>NIVEAU_74</t>
  </si>
  <si>
    <t>FAP228 - DEP</t>
  </si>
  <si>
    <t>FAP86 - DEP</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</si>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</sst>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_-"/>
    <numFmt numFmtId="165" formatCode="#,##0.00000000\ _€;\-#,##0.00000000\ _€"/>
    <numFmt numFmtId="166" formatCode="0.000"/>
    <numFmt numFmtId="167" formatCode="_-* #,##0.00\ _€_-;\-* #,##0.00\ _€_-;_-* &quot;-&quot;??\ _€_-;_-@_-"/>
  </numFmts>
  <fonts count="23" x14ac:knownFonts="1">
    <font>
      <sz val="11"/>
      <color rgb="FF000000"/>
      <name val="Calibri"/>
      <family val="2"/>
      <scheme val="minor"/>
    </font>
    <font>
      <b/>
      <sz val="14"/>
      <color rgb="FF000000"/>
      <name val="Calibri"/>
      <family val="2"/>
      <scheme val="minor"/>
    </font>
    <font>
      <sz val="11"/>
      <color rgb="FF000000"/>
      <name val="Calibri"/>
      <family val="2"/>
      <scheme val="minor"/>
    </font>
    <font>
      <sz val="11"/>
      <color rgb="FF000000"/>
      <name val="Calibri"/>
    </font>
    <font>
      <b/>
      <sz val="18"/>
      <color rgb="FF000000"/>
      <name val="Calibri"/>
      <family val="2"/>
      <scheme val="minor"/>
    </font>
    <font>
      <b/>
      <u/>
      <sz val="14"/>
      <color rgb="FF000000"/>
      <name val="Calibri"/>
      <family val="2"/>
      <scheme val="minor"/>
    </font>
    <font>
      <sz val="14"/>
      <color rgb="FF000000"/>
      <name val="Calibri"/>
      <family val="2"/>
      <scheme val="minor"/>
    </font>
    <font>
      <b/>
      <sz val="11"/>
      <color rgb="FF000000"/>
      <name val="Calibri"/>
      <family val="2"/>
      <scheme val="minor"/>
    </font>
    <font>
      <sz val="11"/>
      <color rgb="FF000000"/>
      <name val="Calibri"/>
      <family val="2"/>
    </font>
    <font>
      <b/>
      <sz val="14"/>
      <color rgb="FF000000"/>
      <name val="Calibri"/>
      <family val="2"/>
    </font>
    <font>
      <b/>
      <sz val="11"/>
      <color rgb="FF000000"/>
      <name val="Calibri"/>
      <family val="2"/>
    </font>
    <font>
      <u/>
      <sz val="11"/>
      <color rgb="FF000000"/>
      <name val="Calibri"/>
      <family val="2"/>
    </font>
    <font>
      <i/>
      <sz val="10"/>
      <color theme="1"/>
      <name val="Arial"/>
      <family val="2"/>
    </font>
    <font>
      <b/>
      <sz val="10"/>
      <color theme="1"/>
      <name val="Arial"/>
      <family val="2"/>
    </font>
    <font>
      <sz val="10"/>
      <color theme="1"/>
      <name val="Arial"/>
      <family val="2"/>
    </font>
    <font>
      <b/>
      <sz val="12"/>
      <color theme="1"/>
      <name val="Arial"/>
      <family val="2"/>
    </font>
    <font>
      <b/>
      <sz val="22"/>
      <color rgb="FF000000"/>
      <name val="Calibri"/>
      <family val="2"/>
      <scheme val="minor"/>
    </font>
    <font>
      <sz val="11"/>
      <color theme="0"/>
      <name val="Calibri"/>
      <family val="2"/>
      <scheme val="minor"/>
    </font>
    <font>
      <i/>
      <sz val="11"/>
      <color rgb="FF000000"/>
      <name val="Calibri"/>
      <family val="2"/>
      <scheme val="minor"/>
    </font>
    <font>
      <i/>
      <sz val="12"/>
      <color rgb="FF000000"/>
      <name val="Calibri"/>
      <family val="2"/>
      <scheme val="minor"/>
    </font>
    <font>
      <b/>
      <sz val="11"/>
      <color theme="1"/>
      <name val="Calibri"/>
      <family val="2"/>
      <scheme val="minor"/>
    </font>
    <font>
      <i/>
      <sz val="8"/>
      <color rgb="FF000000"/>
      <name val="Calibri"/>
      <family val="2"/>
      <scheme val="minor"/>
    </font>
    <font>
      <b/>
      <u/>
      <sz val="11"/>
      <color rgb="FF000000"/>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2" tint="-9.9978637043366805E-2"/>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129">
    <xf numFmtId="0" fontId="0" fillId="0" borderId="0" xfId="0"/>
    <xf numFmtId="0" fontId="2" fillId="0" borderId="0" xfId="0" applyFont="1" applyAlignment="1">
      <alignment horizontal="left" vertical="top" wrapText="1"/>
    </xf>
    <xf numFmtId="0" fontId="4" fillId="0" borderId="0" xfId="0" applyFont="1"/>
    <xf numFmtId="0" fontId="3" fillId="0" borderId="0" xfId="0" applyFont="1"/>
    <xf numFmtId="0" fontId="5" fillId="0" borderId="0" xfId="0" applyFont="1"/>
    <xf numFmtId="0" fontId="6" fillId="0" borderId="0" xfId="0" applyFont="1"/>
    <xf numFmtId="0" fontId="7" fillId="0" borderId="0" xfId="0" applyFont="1"/>
    <xf numFmtId="0" fontId="7" fillId="2" borderId="7"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0" fontId="3" fillId="2" borderId="0" xfId="0" applyFont="1" applyFill="1"/>
    <xf numFmtId="0" fontId="3" fillId="2" borderId="11" xfId="0" applyFont="1" applyFill="1" applyBorder="1"/>
    <xf numFmtId="0" fontId="3" fillId="0" borderId="0" xfId="0" applyFont="1" applyAlignment="1">
      <alignment wrapText="1"/>
    </xf>
    <xf numFmtId="0" fontId="2" fillId="0" borderId="0" xfId="0" applyFont="1"/>
    <xf numFmtId="49" fontId="8" fillId="0" borderId="12" xfId="0" applyNumberFormat="1" applyFont="1" applyBorder="1" applyAlignment="1">
      <alignment vertical="center" wrapText="1"/>
    </xf>
    <xf numFmtId="0" fontId="8" fillId="0" borderId="13" xfId="0" applyFont="1" applyBorder="1" applyAlignment="1">
      <alignment vertical="center" wrapText="1"/>
    </xf>
    <xf numFmtId="0" fontId="3" fillId="0" borderId="13" xfId="0" applyFont="1" applyBorder="1" applyAlignment="1">
      <alignment vertical="center" wrapText="1"/>
    </xf>
    <xf numFmtId="0" fontId="8" fillId="0" borderId="14" xfId="0" applyFont="1" applyBorder="1" applyAlignment="1">
      <alignment vertical="center" wrapText="1"/>
    </xf>
    <xf numFmtId="0" fontId="3" fillId="0" borderId="15" xfId="0" applyFont="1" applyBorder="1"/>
    <xf numFmtId="0" fontId="3" fillId="0" borderId="16" xfId="0" applyFont="1" applyBorder="1"/>
    <xf numFmtId="49" fontId="4" fillId="0" borderId="0" xfId="0" applyNumberFormat="1" applyFont="1"/>
    <xf numFmtId="49" fontId="9" fillId="0" borderId="0" xfId="0" applyNumberFormat="1" applyFont="1" applyAlignment="1">
      <alignment vertical="center"/>
    </xf>
    <xf numFmtId="49" fontId="3" fillId="0" borderId="0" xfId="0" applyNumberFormat="1" applyFont="1"/>
    <xf numFmtId="49" fontId="10" fillId="0" borderId="17" xfId="0" applyNumberFormat="1" applyFont="1" applyBorder="1" applyAlignment="1">
      <alignment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0" xfId="0" applyFont="1" applyAlignment="1">
      <alignment horizontal="center" vertical="center" wrapText="1"/>
    </xf>
    <xf numFmtId="49" fontId="10" fillId="0" borderId="20" xfId="0" applyNumberFormat="1" applyFont="1" applyBorder="1" applyAlignment="1">
      <alignment vertical="center" wrapText="1"/>
    </xf>
    <xf numFmtId="0" fontId="11" fillId="0" borderId="15" xfId="0" applyFont="1" applyBorder="1" applyAlignment="1">
      <alignment vertical="center" wrapText="1"/>
    </xf>
    <xf numFmtId="49" fontId="8" fillId="0" borderId="21" xfId="0" applyNumberFormat="1" applyFont="1" applyBorder="1" applyAlignment="1">
      <alignment horizontal="center" vertical="center" wrapText="1"/>
    </xf>
    <xf numFmtId="0" fontId="8" fillId="0" borderId="22" xfId="0" applyFont="1" applyBorder="1" applyAlignment="1">
      <alignment vertical="center" wrapText="1"/>
    </xf>
    <xf numFmtId="0" fontId="8" fillId="0" borderId="23" xfId="0" applyFont="1" applyBorder="1" applyAlignment="1">
      <alignment vertical="center" wrapText="1"/>
    </xf>
    <xf numFmtId="49" fontId="8" fillId="0" borderId="24" xfId="0" applyNumberFormat="1" applyFont="1" applyBorder="1" applyAlignment="1">
      <alignment horizontal="center"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49" fontId="8" fillId="0" borderId="21" xfId="0" applyNumberFormat="1" applyFont="1" applyBorder="1" applyAlignment="1">
      <alignment vertical="center" wrapText="1"/>
    </xf>
    <xf numFmtId="0" fontId="3" fillId="0" borderId="22" xfId="0" applyFont="1" applyBorder="1" applyAlignment="1">
      <alignment vertical="center" wrapText="1"/>
    </xf>
    <xf numFmtId="49" fontId="8" fillId="0" borderId="24" xfId="0" applyNumberFormat="1" applyFont="1" applyBorder="1" applyAlignment="1">
      <alignment vertical="center" wrapText="1"/>
    </xf>
    <xf numFmtId="49" fontId="9" fillId="0" borderId="0" xfId="0" applyNumberFormat="1" applyFont="1" applyAlignment="1">
      <alignment vertical="center" wrapText="1"/>
    </xf>
    <xf numFmtId="49" fontId="1" fillId="0" borderId="0" xfId="0" applyNumberFormat="1" applyFont="1"/>
    <xf numFmtId="0" fontId="12" fillId="0" borderId="0" xfId="0" applyFont="1"/>
    <xf numFmtId="0" fontId="13" fillId="0" borderId="0" xfId="0" applyFont="1"/>
    <xf numFmtId="0" fontId="14" fillId="0" borderId="0" xfId="0" applyFont="1"/>
    <xf numFmtId="0" fontId="15" fillId="0" borderId="0" xfId="0" applyFont="1"/>
    <xf numFmtId="0" fontId="7" fillId="0" borderId="20" xfId="0" applyFont="1" applyBorder="1" applyAlignment="1">
      <alignment horizontal="center" vertical="center" wrapText="1"/>
    </xf>
    <xf numFmtId="164" fontId="7" fillId="0" borderId="15" xfId="0" applyNumberFormat="1" applyFont="1" applyBorder="1" applyAlignment="1">
      <alignment horizontal="center" vertical="center"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5" xfId="0" applyFont="1" applyBorder="1" applyAlignment="1">
      <alignment horizontal="center" vertical="center" wrapText="1"/>
    </xf>
    <xf numFmtId="164" fontId="3" fillId="0" borderId="25" xfId="0" applyNumberFormat="1" applyFont="1" applyBorder="1" applyAlignment="1">
      <alignment horizontal="center" vertical="center" wrapText="1"/>
    </xf>
    <xf numFmtId="0" fontId="7" fillId="0" borderId="27" xfId="0" applyFont="1" applyBorder="1" applyAlignment="1">
      <alignment horizontal="center" vertical="center" wrapText="1"/>
    </xf>
    <xf numFmtId="0" fontId="3" fillId="0" borderId="26" xfId="0" applyFont="1" applyBorder="1" applyAlignment="1">
      <alignment horizontal="center" vertical="center" wrapText="1"/>
    </xf>
    <xf numFmtId="0" fontId="17" fillId="0" borderId="0" xfId="0" applyFont="1"/>
    <xf numFmtId="0" fontId="1" fillId="0" borderId="0" xfId="0" applyFont="1"/>
    <xf numFmtId="39" fontId="3" fillId="0" borderId="22" xfId="0" applyNumberFormat="1" applyFont="1" applyBorder="1"/>
    <xf numFmtId="0" fontId="3" fillId="0" borderId="20" xfId="0" applyFont="1" applyBorder="1"/>
    <xf numFmtId="0" fontId="3" fillId="0" borderId="21" xfId="0" applyFont="1" applyBorder="1"/>
    <xf numFmtId="0" fontId="3" fillId="0" borderId="24" xfId="0" applyFont="1" applyBorder="1"/>
    <xf numFmtId="39" fontId="3" fillId="0" borderId="25" xfId="0" applyNumberFormat="1" applyFont="1" applyBorder="1"/>
    <xf numFmtId="0" fontId="3" fillId="0" borderId="23" xfId="0" applyFont="1" applyBorder="1" applyAlignment="1">
      <alignment horizontal="center"/>
    </xf>
    <xf numFmtId="0" fontId="3" fillId="0" borderId="26" xfId="0" applyFont="1" applyBorder="1" applyAlignment="1">
      <alignment horizontal="center"/>
    </xf>
    <xf numFmtId="165" fontId="3" fillId="0" borderId="0" xfId="0" applyNumberFormat="1" applyFont="1"/>
    <xf numFmtId="39" fontId="7" fillId="0" borderId="15" xfId="0" applyNumberFormat="1" applyFont="1" applyBorder="1" applyAlignment="1">
      <alignment horizontal="center" vertical="center" wrapText="1"/>
    </xf>
    <xf numFmtId="0" fontId="3" fillId="0" borderId="25" xfId="0" applyFont="1" applyBorder="1" applyAlignment="1">
      <alignment horizontal="center" vertical="center" wrapText="1"/>
    </xf>
    <xf numFmtId="0" fontId="17" fillId="0" borderId="0" xfId="0" applyFont="1" applyAlignment="1">
      <alignment horizontal="center" vertical="center" wrapText="1"/>
    </xf>
    <xf numFmtId="2" fontId="17" fillId="0" borderId="0" xfId="0" applyNumberFormat="1" applyFont="1"/>
    <xf numFmtId="0" fontId="18" fillId="0" borderId="0" xfId="0" applyFont="1"/>
    <xf numFmtId="0" fontId="7" fillId="0" borderId="24" xfId="0" applyFont="1" applyBorder="1" applyAlignment="1">
      <alignment horizontal="center" vertical="center" wrapText="1"/>
    </xf>
    <xf numFmtId="0" fontId="7" fillId="0" borderId="0" xfId="0" applyFont="1" applyAlignment="1">
      <alignment horizontal="center" vertical="center" wrapText="1"/>
    </xf>
    <xf numFmtId="164" fontId="3" fillId="0" borderId="0" xfId="0" applyNumberFormat="1" applyFont="1" applyAlignment="1">
      <alignment horizontal="center" vertical="center" wrapText="1"/>
    </xf>
    <xf numFmtId="39"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19" fillId="0" borderId="0" xfId="0" applyFont="1"/>
    <xf numFmtId="39" fontId="7" fillId="0" borderId="25" xfId="0" applyNumberFormat="1"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20" fillId="0" borderId="0" xfId="0" applyFont="1" applyAlignment="1">
      <alignment horizontal="center"/>
    </xf>
    <xf numFmtId="2" fontId="3" fillId="0" borderId="0" xfId="0" applyNumberFormat="1" applyFont="1" applyAlignment="1">
      <alignment horizontal="center"/>
    </xf>
    <xf numFmtId="164" fontId="3" fillId="0" borderId="0" xfId="0" applyNumberFormat="1" applyFont="1" applyAlignment="1">
      <alignment horizontal="center"/>
    </xf>
    <xf numFmtId="0" fontId="4" fillId="0" borderId="0" xfId="0" applyFont="1" applyAlignment="1">
      <alignment horizontal="center"/>
    </xf>
    <xf numFmtId="0" fontId="3" fillId="0" borderId="0" xfId="0" applyFont="1" applyAlignment="1">
      <alignment horizontal="center"/>
    </xf>
    <xf numFmtId="39" fontId="7" fillId="0" borderId="0" xfId="0" applyNumberFormat="1" applyFont="1" applyAlignment="1">
      <alignment horizontal="center" vertical="center" wrapText="1"/>
    </xf>
    <xf numFmtId="164" fontId="7" fillId="0" borderId="0" xfId="0" applyNumberFormat="1" applyFont="1" applyAlignment="1">
      <alignment horizontal="center" vertical="center" wrapText="1"/>
    </xf>
    <xf numFmtId="1" fontId="3" fillId="0" borderId="0" xfId="0" applyNumberFormat="1" applyFont="1" applyAlignment="1">
      <alignment horizontal="center"/>
    </xf>
    <xf numFmtId="166" fontId="3" fillId="0" borderId="0" xfId="0" applyNumberFormat="1" applyFont="1" applyAlignment="1">
      <alignment horizontal="center"/>
    </xf>
    <xf numFmtId="164" fontId="8" fillId="0" borderId="0" xfId="0" applyNumberFormat="1" applyFont="1"/>
    <xf numFmtId="0" fontId="8" fillId="0" borderId="0" xfId="0" applyFont="1" applyAlignment="1">
      <alignment horizontal="center"/>
    </xf>
    <xf numFmtId="39" fontId="7" fillId="0" borderId="0" xfId="0" applyNumberFormat="1" applyFont="1"/>
    <xf numFmtId="0" fontId="7" fillId="0" borderId="0" xfId="0" applyFont="1" applyAlignment="1">
      <alignment horizontal="center"/>
    </xf>
    <xf numFmtId="167" fontId="3" fillId="0" borderId="0" xfId="0" applyNumberFormat="1" applyFont="1"/>
    <xf numFmtId="0" fontId="3" fillId="3" borderId="28" xfId="0" applyFont="1" applyFill="1" applyBorder="1"/>
    <xf numFmtId="0" fontId="3" fillId="3" borderId="27" xfId="0" applyFont="1" applyFill="1" applyBorder="1"/>
    <xf numFmtId="0" fontId="3" fillId="3" borderId="29" xfId="0" applyFont="1" applyFill="1" applyBorder="1"/>
    <xf numFmtId="0" fontId="3" fillId="3" borderId="30" xfId="0" applyFont="1" applyFill="1" applyBorder="1"/>
    <xf numFmtId="2" fontId="3" fillId="0" borderId="0" xfId="0" applyNumberFormat="1" applyFont="1"/>
    <xf numFmtId="0" fontId="21" fillId="0" borderId="0" xfId="0" applyFont="1"/>
    <xf numFmtId="0" fontId="7" fillId="0" borderId="31" xfId="0" applyFont="1" applyBorder="1" applyAlignment="1">
      <alignment horizontal="center" vertical="center" wrapText="1"/>
    </xf>
    <xf numFmtId="2" fontId="3" fillId="0" borderId="32" xfId="0" applyNumberFormat="1" applyFont="1" applyBorder="1"/>
    <xf numFmtId="2" fontId="3" fillId="0" borderId="33" xfId="0" applyNumberFormat="1" applyFont="1" applyBorder="1"/>
    <xf numFmtId="2" fontId="3" fillId="0" borderId="22" xfId="0" applyNumberFormat="1" applyFont="1" applyBorder="1"/>
    <xf numFmtId="2" fontId="3" fillId="0" borderId="25" xfId="0" applyNumberFormat="1" applyFont="1" applyBorder="1"/>
    <xf numFmtId="0" fontId="7" fillId="0" borderId="21" xfId="0" applyFont="1" applyBorder="1"/>
    <xf numFmtId="0" fontId="7" fillId="0" borderId="24" xfId="0" applyFont="1" applyBorder="1"/>
    <xf numFmtId="0" fontId="7" fillId="0" borderId="15" xfId="0" applyFont="1" applyBorder="1" applyAlignment="1">
      <alignment horizontal="center" vertical="center"/>
    </xf>
    <xf numFmtId="0" fontId="7" fillId="0" borderId="16" xfId="0" applyFont="1" applyBorder="1" applyAlignment="1">
      <alignment horizontal="center" vertical="center"/>
    </xf>
    <xf numFmtId="2" fontId="3" fillId="0" borderId="34" xfId="0" applyNumberFormat="1" applyFont="1" applyBorder="1"/>
    <xf numFmtId="2" fontId="3" fillId="0" borderId="35" xfId="0" applyNumberFormat="1" applyFont="1" applyBorder="1"/>
    <xf numFmtId="0" fontId="8" fillId="0" borderId="0" xfId="0" applyFont="1"/>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2" fillId="0" borderId="0" xfId="0" applyFont="1" applyAlignment="1">
      <alignment horizontal="left" vertical="top" wrapText="1"/>
    </xf>
    <xf numFmtId="0" fontId="3" fillId="0" borderId="0" xfId="0" applyFont="1" applyAlignment="1">
      <alignment horizontal="left" vertical="top" wrapText="1"/>
    </xf>
    <xf numFmtId="0" fontId="3" fillId="2" borderId="4" xfId="0" applyFont="1" applyFill="1" applyBorder="1" applyAlignment="1">
      <alignment horizontal="left" wrapText="1"/>
    </xf>
    <xf numFmtId="0" fontId="3" fillId="2" borderId="5" xfId="0" applyFont="1" applyFill="1" applyBorder="1" applyAlignment="1">
      <alignment horizontal="left" wrapText="1"/>
    </xf>
    <xf numFmtId="0" fontId="3" fillId="2" borderId="6" xfId="0" applyFont="1" applyFill="1" applyBorder="1" applyAlignment="1">
      <alignment horizontal="left" wrapText="1"/>
    </xf>
    <xf numFmtId="49" fontId="3" fillId="0" borderId="0" xfId="0" applyNumberFormat="1" applyFont="1" applyAlignment="1">
      <alignment horizontal="left" wrapText="1"/>
    </xf>
    <xf numFmtId="49" fontId="3" fillId="0" borderId="0" xfId="0" applyNumberFormat="1" applyFont="1" applyAlignment="1">
      <alignment horizontal="left" vertical="center" wrapText="1"/>
    </xf>
    <xf numFmtId="0" fontId="16" fillId="0" borderId="1" xfId="0" applyFont="1" applyBorder="1" applyAlignment="1">
      <alignment horizontal="center"/>
    </xf>
    <xf numFmtId="0" fontId="16" fillId="0" borderId="2" xfId="0" applyFont="1" applyBorder="1" applyAlignment="1">
      <alignment horizontal="center"/>
    </xf>
    <xf numFmtId="0" fontId="16" fillId="0" borderId="3" xfId="0" applyFont="1" applyBorder="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7" fillId="0" borderId="15" xfId="0" applyFont="1" applyBorder="1" applyAlignment="1">
      <alignment horizontal="center" vertical="center" wrapText="1"/>
    </xf>
    <xf numFmtId="0" fontId="7" fillId="0" borderId="25" xfId="0" applyFont="1" applyBorder="1" applyAlignment="1">
      <alignment horizontal="center" vertical="center" wrapText="1"/>
    </xf>
    <xf numFmtId="0" fontId="4" fillId="0" borderId="0" xfId="0" applyFont="1" applyAlignment="1">
      <alignment horizontal="center"/>
    </xf>
  </cellXfs>
  <cellStyles count="1">
    <cellStyle name="Normal" xfId="0" builtinId="0"/>
  </cellStyles>
  <dxfs count="18">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8696B"/>
        </patternFill>
      </fill>
    </dxf>
    <dxf>
      <fill>
        <patternFill>
          <bgColor rgb="FFF8696B"/>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064758941976854"/>
          <c:y val="4.6998566845440043E-2"/>
          <c:w val="0.43005155451297988"/>
          <c:h val="0.90484753563107434"/>
        </c:manualLayout>
      </c:layout>
      <c:radarChart>
        <c:radarStyle val="marker"/>
        <c:varyColors val="0"/>
        <c:ser>
          <c:idx val="0"/>
          <c:order val="0"/>
          <c:tx>
            <c:strRef>
              <c:f>'Fiche Métier'!$A$15</c:f>
              <c:strCache>
                <c:ptCount val="1"/>
                <c:pt idx="0">
                  <c:v>B2X33</c:v>
                </c:pt>
              </c:strCache>
            </c:strRef>
          </c:tx>
          <c:marker>
            <c:symbol val="none"/>
          </c:marker>
          <c:cat>
            <c:strRef>
              <c:f>'Fiche Métier'!$B$14:$I$14</c:f>
              <c:strCache>
                <c:ptCount val="8"/>
                <c:pt idx="0">
                  <c:v>Tension</c:v>
                </c:pt>
                <c:pt idx="1">
                  <c:v>Intensité d'Embauche</c:v>
                </c:pt>
                <c:pt idx="2">
                  <c:v>Lien Emploi Formation</c:v>
                </c:pt>
                <c:pt idx="3">
                  <c:v>Disponibilité de la Main d'Œuvre</c:v>
                </c:pt>
                <c:pt idx="4">
                  <c:v>Durabilité des Emplois</c:v>
                </c:pt>
                <c:pt idx="5">
                  <c:v>Conditions de travail</c:v>
                </c:pt>
                <c:pt idx="6">
                  <c:v>Adéquation Géographique</c:v>
                </c:pt>
                <c:pt idx="7">
                  <c:v>Non-attractivité salariale</c:v>
                </c:pt>
              </c:strCache>
            </c:strRef>
          </c:cat>
          <c:val>
            <c:numRef>
              <c:f>'Fiche Métier'!$B$15:$I$15</c:f>
              <c:numCache>
                <c:formatCode>0.00</c:formatCode>
                <c:ptCount val="8"/>
                <c:pt idx="0">
                  <c:v>1.5308611724315</c:v>
                </c:pt>
                <c:pt idx="1">
                  <c:v>2.8498206183076298</c:v>
                </c:pt>
                <c:pt idx="2">
                  <c:v>1.0897550219871499</c:v>
                </c:pt>
                <c:pt idx="3">
                  <c:v>0.124604768906851</c:v>
                </c:pt>
                <c:pt idx="4">
                  <c:v>-0.30898874992412101</c:v>
                </c:pt>
                <c:pt idx="5">
                  <c:v>-0.104087110428299</c:v>
                </c:pt>
                <c:pt idx="6">
                  <c:v>0.17235690977092499</c:v>
                </c:pt>
                <c:pt idx="7">
                  <c:v>0</c:v>
                </c:pt>
              </c:numCache>
            </c:numRef>
          </c:val>
          <c:extLst>
            <c:ext xmlns:c16="http://schemas.microsoft.com/office/drawing/2014/chart" uri="{C3380CC4-5D6E-409C-BE32-E72D297353CC}">
              <c16:uniqueId val="{00000000-F718-4FC0-8644-40D9305C9280}"/>
            </c:ext>
          </c:extLst>
        </c:ser>
        <c:ser>
          <c:idx val="1"/>
          <c:order val="1"/>
          <c:tx>
            <c:strRef>
              <c:f>'Fiche Métier'!$A$16</c:f>
              <c:strCache>
                <c:ptCount val="1"/>
                <c:pt idx="0">
                  <c:v>Ensemble</c:v>
                </c:pt>
              </c:strCache>
            </c:strRef>
          </c:tx>
          <c:marker>
            <c:symbol val="none"/>
          </c:marker>
          <c:cat>
            <c:strRef>
              <c:f>'Fiche Métier'!$B$14:$I$14</c:f>
              <c:strCache>
                <c:ptCount val="8"/>
                <c:pt idx="0">
                  <c:v>Tension</c:v>
                </c:pt>
                <c:pt idx="1">
                  <c:v>Intensité d'Embauche</c:v>
                </c:pt>
                <c:pt idx="2">
                  <c:v>Lien Emploi Formation</c:v>
                </c:pt>
                <c:pt idx="3">
                  <c:v>Disponibilité de la Main d'Œuvre</c:v>
                </c:pt>
                <c:pt idx="4">
                  <c:v>Durabilité des Emplois</c:v>
                </c:pt>
                <c:pt idx="5">
                  <c:v>Conditions de travail</c:v>
                </c:pt>
                <c:pt idx="6">
                  <c:v>Adéquation Géographique</c:v>
                </c:pt>
                <c:pt idx="7">
                  <c:v>Non-attractivité salariale</c:v>
                </c:pt>
              </c:strCache>
            </c:strRef>
          </c:cat>
          <c:val>
            <c:numRef>
              <c:f>'Fiche Métier'!$B$16:$I$16</c:f>
              <c:numCache>
                <c:formatCode>0.00</c:formatCode>
                <c:ptCount val="8"/>
                <c:pt idx="0">
                  <c:v>0.77591980761486801</c:v>
                </c:pt>
                <c:pt idx="1">
                  <c:v>0.66139315949890298</c:v>
                </c:pt>
                <c:pt idx="2">
                  <c:v>2.6219346979489801E-3</c:v>
                </c:pt>
                <c:pt idx="3">
                  <c:v>0.40455092029513101</c:v>
                </c:pt>
                <c:pt idx="4">
                  <c:v>-0.35036455263456701</c:v>
                </c:pt>
                <c:pt idx="5">
                  <c:v>-0.193605431359406</c:v>
                </c:pt>
                <c:pt idx="6">
                  <c:v>-0.27303606341223702</c:v>
                </c:pt>
                <c:pt idx="7">
                  <c:v>-7.9402362807877501E-4</c:v>
                </c:pt>
              </c:numCache>
            </c:numRef>
          </c:val>
          <c:extLst>
            <c:ext xmlns:c16="http://schemas.microsoft.com/office/drawing/2014/chart" uri="{C3380CC4-5D6E-409C-BE32-E72D297353CC}">
              <c16:uniqueId val="{00000001-F718-4FC0-8644-40D9305C9280}"/>
            </c:ext>
          </c:extLst>
        </c:ser>
        <c:dLbls>
          <c:showLegendKey val="0"/>
          <c:showVal val="0"/>
          <c:showCatName val="0"/>
          <c:showSerName val="0"/>
          <c:showPercent val="0"/>
          <c:showBubbleSize val="0"/>
        </c:dLbls>
        <c:axId val="207459840"/>
        <c:axId val="207461376"/>
      </c:radarChart>
      <c:catAx>
        <c:axId val="207459840"/>
        <c:scaling>
          <c:orientation val="minMax"/>
        </c:scaling>
        <c:delete val="0"/>
        <c:axPos val="b"/>
        <c:majorGridlines/>
        <c:numFmt formatCode="General" sourceLinked="0"/>
        <c:majorTickMark val="out"/>
        <c:minorTickMark val="none"/>
        <c:tickLblPos val="nextTo"/>
        <c:crossAx val="207461376"/>
        <c:crosses val="autoZero"/>
        <c:auto val="1"/>
        <c:lblAlgn val="ctr"/>
        <c:lblOffset val="100"/>
        <c:noMultiLvlLbl val="0"/>
      </c:catAx>
      <c:valAx>
        <c:axId val="207461376"/>
        <c:scaling>
          <c:orientation val="minMax"/>
        </c:scaling>
        <c:delete val="0"/>
        <c:axPos val="l"/>
        <c:majorGridlines/>
        <c:numFmt formatCode="0.00" sourceLinked="1"/>
        <c:majorTickMark val="cross"/>
        <c:minorTickMark val="none"/>
        <c:tickLblPos val="nextTo"/>
        <c:crossAx val="207459840"/>
        <c:crosses val="autoZero"/>
        <c:crossBetween val="between"/>
      </c:valAx>
    </c:plotArea>
    <c:legend>
      <c:legendPos val="b"/>
      <c:layout>
        <c:manualLayout>
          <c:xMode val="edge"/>
          <c:yMode val="edge"/>
          <c:x val="1.8585030544905404E-2"/>
          <c:y val="0.32013559860093083"/>
          <c:w val="0.21312054508204972"/>
          <c:h val="5.2074624581214604E-2"/>
        </c:manualLayout>
      </c:layout>
      <c:overlay val="1"/>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'Synthèse Grandes Familles'!$A$5</c:f>
              <c:strCache>
                <c:ptCount val="1"/>
                <c:pt idx="0">
                  <c:v>Agriculture</c:v>
                </c:pt>
              </c:strCache>
            </c:strRef>
          </c:tx>
          <c:marker>
            <c:symbol val="none"/>
          </c:marker>
          <c:cat>
            <c:strRef>
              <c:f>'Synthèse Grandes Familles'!$B$4:$I$4</c:f>
              <c:strCache>
                <c:ptCount val="8"/>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pt idx="7">
                  <c:v>Non-attractivité salariale</c:v>
                </c:pt>
              </c:strCache>
            </c:strRef>
          </c:cat>
          <c:val>
            <c:numRef>
              <c:f>'Synthèse Grandes Familles'!$B$5:$I$5</c:f>
              <c:numCache>
                <c:formatCode>0.00</c:formatCode>
                <c:ptCount val="8"/>
                <c:pt idx="0">
                  <c:v>0.12563690964839999</c:v>
                </c:pt>
                <c:pt idx="1">
                  <c:v>1.9119970257403001</c:v>
                </c:pt>
                <c:pt idx="2">
                  <c:v>0.181295418065377</c:v>
                </c:pt>
                <c:pt idx="3">
                  <c:v>-0.54874943342119997</c:v>
                </c:pt>
                <c:pt idx="4">
                  <c:v>0.43259800799464099</c:v>
                </c:pt>
                <c:pt idx="5">
                  <c:v>0.34940979836867397</c:v>
                </c:pt>
                <c:pt idx="6">
                  <c:v>0.81910049067562696</c:v>
                </c:pt>
                <c:pt idx="7">
                  <c:v>0.43624648065480098</c:v>
                </c:pt>
              </c:numCache>
            </c:numRef>
          </c:val>
          <c:extLst>
            <c:ext xmlns:c16="http://schemas.microsoft.com/office/drawing/2014/chart" uri="{C3380CC4-5D6E-409C-BE32-E72D297353CC}">
              <c16:uniqueId val="{00000000-BB1E-4C22-AA8F-CA5556B8BDC0}"/>
            </c:ext>
          </c:extLst>
        </c:ser>
        <c:ser>
          <c:idx val="4"/>
          <c:order val="1"/>
          <c:tx>
            <c:strRef>
              <c:f>'Synthèse Grandes Familles'!$A$9</c:f>
              <c:strCache>
                <c:ptCount val="1"/>
                <c:pt idx="0">
                  <c:v>Ensemble</c:v>
                </c:pt>
              </c:strCache>
            </c:strRef>
          </c:tx>
          <c:marker>
            <c:symbol val="none"/>
          </c:marker>
          <c:cat>
            <c:strRef>
              <c:f>'Synthèse Grandes Familles'!$B$4:$I$4</c:f>
              <c:strCache>
                <c:ptCount val="8"/>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pt idx="7">
                  <c:v>Non-attractivité salariale</c:v>
                </c:pt>
              </c:strCache>
            </c:strRef>
          </c:cat>
          <c:val>
            <c:numRef>
              <c:f>'Synthèse Grandes Familles'!$B$9:$I$9</c:f>
              <c:numCache>
                <c:formatCode>0.00</c:formatCode>
                <c:ptCount val="8"/>
                <c:pt idx="0">
                  <c:v>0.77591980761486801</c:v>
                </c:pt>
                <c:pt idx="1">
                  <c:v>0.66139315949890298</c:v>
                </c:pt>
                <c:pt idx="2">
                  <c:v>2.6219346979489801E-3</c:v>
                </c:pt>
                <c:pt idx="3">
                  <c:v>0.40455092029513101</c:v>
                </c:pt>
                <c:pt idx="4">
                  <c:v>-0.35036455263456701</c:v>
                </c:pt>
                <c:pt idx="5">
                  <c:v>-0.193605431359406</c:v>
                </c:pt>
                <c:pt idx="6">
                  <c:v>-0.27303606341223702</c:v>
                </c:pt>
                <c:pt idx="7">
                  <c:v>-7.9402362807877501E-4</c:v>
                </c:pt>
              </c:numCache>
            </c:numRef>
          </c:val>
          <c:extLst>
            <c:ext xmlns:c16="http://schemas.microsoft.com/office/drawing/2014/chart" uri="{C3380CC4-5D6E-409C-BE32-E72D297353CC}">
              <c16:uniqueId val="{00000001-BB1E-4C22-AA8F-CA5556B8BDC0}"/>
            </c:ext>
          </c:extLst>
        </c:ser>
        <c:dLbls>
          <c:showLegendKey val="0"/>
          <c:showVal val="0"/>
          <c:showCatName val="0"/>
          <c:showSerName val="0"/>
          <c:showPercent val="0"/>
          <c:showBubbleSize val="0"/>
        </c:dLbls>
        <c:axId val="183218560"/>
        <c:axId val="183220096"/>
      </c:radarChart>
      <c:catAx>
        <c:axId val="183218560"/>
        <c:scaling>
          <c:orientation val="minMax"/>
        </c:scaling>
        <c:delete val="0"/>
        <c:axPos val="b"/>
        <c:majorGridlines/>
        <c:numFmt formatCode="General" sourceLinked="0"/>
        <c:majorTickMark val="out"/>
        <c:minorTickMark val="none"/>
        <c:tickLblPos val="nextTo"/>
        <c:crossAx val="183220096"/>
        <c:crosses val="autoZero"/>
        <c:auto val="1"/>
        <c:lblAlgn val="ctr"/>
        <c:lblOffset val="100"/>
        <c:noMultiLvlLbl val="0"/>
      </c:catAx>
      <c:valAx>
        <c:axId val="183220096"/>
        <c:scaling>
          <c:orientation val="minMax"/>
        </c:scaling>
        <c:delete val="0"/>
        <c:axPos val="l"/>
        <c:majorGridlines/>
        <c:numFmt formatCode="0.00" sourceLinked="1"/>
        <c:majorTickMark val="cross"/>
        <c:minorTickMark val="none"/>
        <c:tickLblPos val="nextTo"/>
        <c:crossAx val="183218560"/>
        <c:crosses val="autoZero"/>
        <c:crossBetween val="between"/>
      </c:valAx>
    </c:plotArea>
    <c:legend>
      <c:legendPos val="b"/>
      <c:overlay val="1"/>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4"/>
          <c:order val="0"/>
          <c:tx>
            <c:strRef>
              <c:f>'Synthèse Grandes Familles'!$A$6</c:f>
              <c:strCache>
                <c:ptCount val="1"/>
                <c:pt idx="0">
                  <c:v>Bâtiment</c:v>
                </c:pt>
              </c:strCache>
            </c:strRef>
          </c:tx>
          <c:spPr>
            <a:ln>
              <a:solidFill>
                <a:srgbClr val="C00000"/>
              </a:solidFill>
            </a:ln>
          </c:spPr>
          <c:marker>
            <c:symbol val="none"/>
          </c:marker>
          <c:cat>
            <c:strRef>
              <c:f>'Synthèse Grandes Familles'!$B$4:$I$4</c:f>
              <c:strCache>
                <c:ptCount val="8"/>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pt idx="7">
                  <c:v>Non-attractivité salariale</c:v>
                </c:pt>
              </c:strCache>
            </c:strRef>
          </c:cat>
          <c:val>
            <c:numRef>
              <c:f>'Synthèse Grandes Familles'!$B$6:$I$6</c:f>
              <c:numCache>
                <c:formatCode>0.00</c:formatCode>
                <c:ptCount val="8"/>
                <c:pt idx="0">
                  <c:v>1.3486379133081201</c:v>
                </c:pt>
                <c:pt idx="1">
                  <c:v>1.84406992408643</c:v>
                </c:pt>
                <c:pt idx="2">
                  <c:v>0.44820753345789299</c:v>
                </c:pt>
                <c:pt idx="3">
                  <c:v>0.29971439953078999</c:v>
                </c:pt>
                <c:pt idx="4">
                  <c:v>-0.2243518635349</c:v>
                </c:pt>
                <c:pt idx="5">
                  <c:v>0.25142870929804401</c:v>
                </c:pt>
                <c:pt idx="6">
                  <c:v>0.162423251286818</c:v>
                </c:pt>
                <c:pt idx="7">
                  <c:v>-0.68304965341239399</c:v>
                </c:pt>
              </c:numCache>
            </c:numRef>
          </c:val>
          <c:extLst>
            <c:ext xmlns:c16="http://schemas.microsoft.com/office/drawing/2014/chart" uri="{C3380CC4-5D6E-409C-BE32-E72D297353CC}">
              <c16:uniqueId val="{00000001-B0BB-4FCC-9DD0-E9B311A73B61}"/>
            </c:ext>
          </c:extLst>
        </c:ser>
        <c:ser>
          <c:idx val="0"/>
          <c:order val="1"/>
          <c:tx>
            <c:strRef>
              <c:f>'Synthèse Grandes Familles'!$A$9</c:f>
              <c:strCache>
                <c:ptCount val="1"/>
                <c:pt idx="0">
                  <c:v>Ensemble</c:v>
                </c:pt>
              </c:strCache>
            </c:strRef>
          </c:tx>
          <c:spPr>
            <a:ln>
              <a:solidFill>
                <a:srgbClr val="00B0F0"/>
              </a:solidFill>
            </a:ln>
          </c:spPr>
          <c:marker>
            <c:symbol val="none"/>
          </c:marker>
          <c:cat>
            <c:strRef>
              <c:f>'Synthèse Grandes Familles'!$B$4:$I$4</c:f>
              <c:strCache>
                <c:ptCount val="8"/>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pt idx="7">
                  <c:v>Non-attractivité salariale</c:v>
                </c:pt>
              </c:strCache>
            </c:strRef>
          </c:cat>
          <c:val>
            <c:numRef>
              <c:f>'Synthèse Grandes Familles'!$B$9:$I$9</c:f>
              <c:numCache>
                <c:formatCode>0.00</c:formatCode>
                <c:ptCount val="8"/>
                <c:pt idx="0">
                  <c:v>0.77591980761486801</c:v>
                </c:pt>
                <c:pt idx="1">
                  <c:v>0.66139315949890298</c:v>
                </c:pt>
                <c:pt idx="2">
                  <c:v>2.6219346979489801E-3</c:v>
                </c:pt>
                <c:pt idx="3">
                  <c:v>0.40455092029513101</c:v>
                </c:pt>
                <c:pt idx="4">
                  <c:v>-0.35036455263456701</c:v>
                </c:pt>
                <c:pt idx="5">
                  <c:v>-0.193605431359406</c:v>
                </c:pt>
                <c:pt idx="6">
                  <c:v>-0.27303606341223702</c:v>
                </c:pt>
                <c:pt idx="7">
                  <c:v>-7.9402362807877501E-4</c:v>
                </c:pt>
              </c:numCache>
            </c:numRef>
          </c:val>
          <c:extLst>
            <c:ext xmlns:c16="http://schemas.microsoft.com/office/drawing/2014/chart" uri="{C3380CC4-5D6E-409C-BE32-E72D297353CC}">
              <c16:uniqueId val="{00000000-14DC-4630-9793-166A1D0B1A24}"/>
            </c:ext>
          </c:extLst>
        </c:ser>
        <c:dLbls>
          <c:showLegendKey val="0"/>
          <c:showVal val="0"/>
          <c:showCatName val="0"/>
          <c:showSerName val="0"/>
          <c:showPercent val="0"/>
          <c:showBubbleSize val="0"/>
        </c:dLbls>
        <c:axId val="209311616"/>
        <c:axId val="209313152"/>
      </c:radarChart>
      <c:catAx>
        <c:axId val="209311616"/>
        <c:scaling>
          <c:orientation val="minMax"/>
        </c:scaling>
        <c:delete val="0"/>
        <c:axPos val="b"/>
        <c:majorGridlines/>
        <c:numFmt formatCode="General" sourceLinked="0"/>
        <c:majorTickMark val="out"/>
        <c:minorTickMark val="none"/>
        <c:tickLblPos val="nextTo"/>
        <c:crossAx val="209313152"/>
        <c:crosses val="autoZero"/>
        <c:auto val="1"/>
        <c:lblAlgn val="ctr"/>
        <c:lblOffset val="100"/>
        <c:noMultiLvlLbl val="0"/>
      </c:catAx>
      <c:valAx>
        <c:axId val="209313152"/>
        <c:scaling>
          <c:orientation val="minMax"/>
        </c:scaling>
        <c:delete val="0"/>
        <c:axPos val="l"/>
        <c:majorGridlines/>
        <c:numFmt formatCode="0.00" sourceLinked="1"/>
        <c:majorTickMark val="cross"/>
        <c:minorTickMark val="none"/>
        <c:tickLblPos val="nextTo"/>
        <c:crossAx val="209311616"/>
        <c:crosses val="autoZero"/>
        <c:crossBetween val="between"/>
      </c:valAx>
    </c:plotArea>
    <c:legend>
      <c:legendPos val="b"/>
      <c:overlay val="1"/>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4"/>
          <c:order val="0"/>
          <c:tx>
            <c:strRef>
              <c:f>'Synthèse Grandes Familles'!$A$7</c:f>
              <c:strCache>
                <c:ptCount val="1"/>
                <c:pt idx="0">
                  <c:v>Industrie</c:v>
                </c:pt>
              </c:strCache>
            </c:strRef>
          </c:tx>
          <c:spPr>
            <a:ln>
              <a:solidFill>
                <a:schemeClr val="accent3">
                  <a:lumMod val="75000"/>
                </a:schemeClr>
              </a:solidFill>
            </a:ln>
          </c:spPr>
          <c:marker>
            <c:symbol val="none"/>
          </c:marker>
          <c:cat>
            <c:strRef>
              <c:f>'Synthèse Grandes Familles'!$B$4:$I$4</c:f>
              <c:strCache>
                <c:ptCount val="8"/>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pt idx="7">
                  <c:v>Non-attractivité salariale</c:v>
                </c:pt>
              </c:strCache>
            </c:strRef>
          </c:cat>
          <c:val>
            <c:numRef>
              <c:f>'Synthèse Grandes Familles'!$B$7:$I$7</c:f>
              <c:numCache>
                <c:formatCode>0.00</c:formatCode>
                <c:ptCount val="8"/>
                <c:pt idx="0">
                  <c:v>1.5936233556057999</c:v>
                </c:pt>
                <c:pt idx="1">
                  <c:v>1.23508130614352</c:v>
                </c:pt>
                <c:pt idx="2">
                  <c:v>1.9954665984117499E-2</c:v>
                </c:pt>
                <c:pt idx="3">
                  <c:v>0.64964985989151702</c:v>
                </c:pt>
                <c:pt idx="4">
                  <c:v>-0.431589855836785</c:v>
                </c:pt>
                <c:pt idx="5">
                  <c:v>0.117740186619123</c:v>
                </c:pt>
                <c:pt idx="6">
                  <c:v>0.118369363340943</c:v>
                </c:pt>
                <c:pt idx="7">
                  <c:v>-0.45283312899210998</c:v>
                </c:pt>
              </c:numCache>
            </c:numRef>
          </c:val>
          <c:extLst>
            <c:ext xmlns:c16="http://schemas.microsoft.com/office/drawing/2014/chart" uri="{C3380CC4-5D6E-409C-BE32-E72D297353CC}">
              <c16:uniqueId val="{00000001-6D1F-4831-8221-FA518B01F887}"/>
            </c:ext>
          </c:extLst>
        </c:ser>
        <c:ser>
          <c:idx val="0"/>
          <c:order val="1"/>
          <c:tx>
            <c:strRef>
              <c:f>'Synthèse Grandes Familles'!$A$9</c:f>
              <c:strCache>
                <c:ptCount val="1"/>
                <c:pt idx="0">
                  <c:v>Ensemble</c:v>
                </c:pt>
              </c:strCache>
            </c:strRef>
          </c:tx>
          <c:marker>
            <c:symbol val="none"/>
          </c:marker>
          <c:dPt>
            <c:idx val="7"/>
            <c:bubble3D val="0"/>
            <c:spPr>
              <a:ln>
                <a:solidFill>
                  <a:srgbClr val="00B0F0"/>
                </a:solidFill>
              </a:ln>
            </c:spPr>
            <c:extLst>
              <c:ext xmlns:c16="http://schemas.microsoft.com/office/drawing/2014/chart" uri="{C3380CC4-5D6E-409C-BE32-E72D297353CC}">
                <c16:uniqueId val="{00000001-C4EA-49CD-854D-AEFDCCA21343}"/>
              </c:ext>
            </c:extLst>
          </c:dPt>
          <c:cat>
            <c:strRef>
              <c:f>'Synthèse Grandes Familles'!$B$4:$I$4</c:f>
              <c:strCache>
                <c:ptCount val="8"/>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pt idx="7">
                  <c:v>Non-attractivité salariale</c:v>
                </c:pt>
              </c:strCache>
            </c:strRef>
          </c:cat>
          <c:val>
            <c:numRef>
              <c:f>'Synthèse Grandes Familles'!$B$9:$I$9</c:f>
              <c:numCache>
                <c:formatCode>0.00</c:formatCode>
                <c:ptCount val="8"/>
                <c:pt idx="0">
                  <c:v>0.77591980761486801</c:v>
                </c:pt>
                <c:pt idx="1">
                  <c:v>0.66139315949890298</c:v>
                </c:pt>
                <c:pt idx="2">
                  <c:v>2.6219346979489801E-3</c:v>
                </c:pt>
                <c:pt idx="3">
                  <c:v>0.40455092029513101</c:v>
                </c:pt>
                <c:pt idx="4">
                  <c:v>-0.35036455263456701</c:v>
                </c:pt>
                <c:pt idx="5">
                  <c:v>-0.193605431359406</c:v>
                </c:pt>
                <c:pt idx="6">
                  <c:v>-0.27303606341223702</c:v>
                </c:pt>
                <c:pt idx="7">
                  <c:v>-7.9402362807877501E-4</c:v>
                </c:pt>
              </c:numCache>
            </c:numRef>
          </c:val>
          <c:extLst>
            <c:ext xmlns:c16="http://schemas.microsoft.com/office/drawing/2014/chart" uri="{C3380CC4-5D6E-409C-BE32-E72D297353CC}">
              <c16:uniqueId val="{00000000-C4EA-49CD-854D-AEFDCCA21343}"/>
            </c:ext>
          </c:extLst>
        </c:ser>
        <c:dLbls>
          <c:showLegendKey val="0"/>
          <c:showVal val="0"/>
          <c:showCatName val="0"/>
          <c:showSerName val="0"/>
          <c:showPercent val="0"/>
          <c:showBubbleSize val="0"/>
        </c:dLbls>
        <c:axId val="209403904"/>
        <c:axId val="209405440"/>
      </c:radarChart>
      <c:catAx>
        <c:axId val="209403904"/>
        <c:scaling>
          <c:orientation val="minMax"/>
        </c:scaling>
        <c:delete val="0"/>
        <c:axPos val="b"/>
        <c:majorGridlines/>
        <c:numFmt formatCode="General" sourceLinked="0"/>
        <c:majorTickMark val="out"/>
        <c:minorTickMark val="none"/>
        <c:tickLblPos val="nextTo"/>
        <c:crossAx val="209405440"/>
        <c:crosses val="autoZero"/>
        <c:auto val="1"/>
        <c:lblAlgn val="ctr"/>
        <c:lblOffset val="100"/>
        <c:noMultiLvlLbl val="0"/>
      </c:catAx>
      <c:valAx>
        <c:axId val="209405440"/>
        <c:scaling>
          <c:orientation val="minMax"/>
          <c:min val="-0.51"/>
        </c:scaling>
        <c:delete val="0"/>
        <c:axPos val="l"/>
        <c:majorGridlines/>
        <c:numFmt formatCode="0.00" sourceLinked="1"/>
        <c:majorTickMark val="cross"/>
        <c:minorTickMark val="none"/>
        <c:tickLblPos val="nextTo"/>
        <c:crossAx val="209403904"/>
        <c:crosses val="autoZero"/>
        <c:crossBetween val="between"/>
      </c:valAx>
    </c:plotArea>
    <c:legend>
      <c:legendPos val="b"/>
      <c:overlay val="1"/>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3"/>
          <c:order val="0"/>
          <c:tx>
            <c:strRef>
              <c:f>'Synthèse Grandes Familles'!$A$8</c:f>
              <c:strCache>
                <c:ptCount val="1"/>
                <c:pt idx="0">
                  <c:v>Services</c:v>
                </c:pt>
              </c:strCache>
            </c:strRef>
          </c:tx>
          <c:marker>
            <c:symbol val="none"/>
          </c:marker>
          <c:cat>
            <c:strRef>
              <c:f>'Synthèse Grandes Familles'!$B$4:$I$4</c:f>
              <c:strCache>
                <c:ptCount val="8"/>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pt idx="7">
                  <c:v>Non-attractivité salariale</c:v>
                </c:pt>
              </c:strCache>
            </c:strRef>
          </c:cat>
          <c:val>
            <c:numRef>
              <c:f>'Synthèse Grandes Familles'!$B$8:$I$8</c:f>
              <c:numCache>
                <c:formatCode>0.00</c:formatCode>
                <c:ptCount val="8"/>
                <c:pt idx="0">
                  <c:v>0.56259521761378695</c:v>
                </c:pt>
                <c:pt idx="1">
                  <c:v>0.39588372365622299</c:v>
                </c:pt>
                <c:pt idx="2">
                  <c:v>-4.6648411987010197E-2</c:v>
                </c:pt>
                <c:pt idx="3">
                  <c:v>0.38605578744511698</c:v>
                </c:pt>
                <c:pt idx="4">
                  <c:v>-0.36485442049717998</c:v>
                </c:pt>
                <c:pt idx="5">
                  <c:v>-0.31610617149596298</c:v>
                </c:pt>
                <c:pt idx="6">
                  <c:v>-0.42642130457364502</c:v>
                </c:pt>
                <c:pt idx="7">
                  <c:v>0.14821228620253599</c:v>
                </c:pt>
              </c:numCache>
            </c:numRef>
          </c:val>
          <c:extLst>
            <c:ext xmlns:c16="http://schemas.microsoft.com/office/drawing/2014/chart" uri="{C3380CC4-5D6E-409C-BE32-E72D297353CC}">
              <c16:uniqueId val="{00000000-0DF7-4BDE-9AA4-8D91E2401618}"/>
            </c:ext>
          </c:extLst>
        </c:ser>
        <c:ser>
          <c:idx val="4"/>
          <c:order val="1"/>
          <c:tx>
            <c:strRef>
              <c:f>'Synthèse Grandes Familles'!$A$9</c:f>
              <c:strCache>
                <c:ptCount val="1"/>
                <c:pt idx="0">
                  <c:v>Ensemble</c:v>
                </c:pt>
              </c:strCache>
            </c:strRef>
          </c:tx>
          <c:marker>
            <c:symbol val="none"/>
          </c:marker>
          <c:cat>
            <c:strRef>
              <c:f>'Synthèse Grandes Familles'!$B$4:$I$4</c:f>
              <c:strCache>
                <c:ptCount val="8"/>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pt idx="7">
                  <c:v>Non-attractivité salariale</c:v>
                </c:pt>
              </c:strCache>
            </c:strRef>
          </c:cat>
          <c:val>
            <c:numRef>
              <c:f>'Synthèse Grandes Familles'!$B$9:$I$9</c:f>
              <c:numCache>
                <c:formatCode>0.00</c:formatCode>
                <c:ptCount val="8"/>
                <c:pt idx="0">
                  <c:v>0.77591980761486801</c:v>
                </c:pt>
                <c:pt idx="1">
                  <c:v>0.66139315949890298</c:v>
                </c:pt>
                <c:pt idx="2">
                  <c:v>2.6219346979489801E-3</c:v>
                </c:pt>
                <c:pt idx="3">
                  <c:v>0.40455092029513101</c:v>
                </c:pt>
                <c:pt idx="4">
                  <c:v>-0.35036455263456701</c:v>
                </c:pt>
                <c:pt idx="5">
                  <c:v>-0.193605431359406</c:v>
                </c:pt>
                <c:pt idx="6">
                  <c:v>-0.27303606341223702</c:v>
                </c:pt>
                <c:pt idx="7">
                  <c:v>-7.9402362807877501E-4</c:v>
                </c:pt>
              </c:numCache>
            </c:numRef>
          </c:val>
          <c:extLst>
            <c:ext xmlns:c16="http://schemas.microsoft.com/office/drawing/2014/chart" uri="{C3380CC4-5D6E-409C-BE32-E72D297353CC}">
              <c16:uniqueId val="{00000001-0DF7-4BDE-9AA4-8D91E2401618}"/>
            </c:ext>
          </c:extLst>
        </c:ser>
        <c:dLbls>
          <c:showLegendKey val="0"/>
          <c:showVal val="0"/>
          <c:showCatName val="0"/>
          <c:showSerName val="0"/>
          <c:showPercent val="0"/>
          <c:showBubbleSize val="0"/>
        </c:dLbls>
        <c:axId val="209426304"/>
        <c:axId val="209427840"/>
      </c:radarChart>
      <c:catAx>
        <c:axId val="209426304"/>
        <c:scaling>
          <c:orientation val="minMax"/>
        </c:scaling>
        <c:delete val="0"/>
        <c:axPos val="b"/>
        <c:majorGridlines/>
        <c:numFmt formatCode="General" sourceLinked="0"/>
        <c:majorTickMark val="out"/>
        <c:minorTickMark val="none"/>
        <c:tickLblPos val="nextTo"/>
        <c:crossAx val="209427840"/>
        <c:crosses val="autoZero"/>
        <c:auto val="1"/>
        <c:lblAlgn val="ctr"/>
        <c:lblOffset val="100"/>
        <c:noMultiLvlLbl val="0"/>
      </c:catAx>
      <c:valAx>
        <c:axId val="209427840"/>
        <c:scaling>
          <c:orientation val="minMax"/>
          <c:max val="1.5"/>
          <c:min val="-0.5"/>
        </c:scaling>
        <c:delete val="0"/>
        <c:axPos val="l"/>
        <c:majorGridlines/>
        <c:numFmt formatCode="0.00" sourceLinked="1"/>
        <c:majorTickMark val="cross"/>
        <c:minorTickMark val="none"/>
        <c:tickLblPos val="nextTo"/>
        <c:crossAx val="209426304"/>
        <c:crosses val="autoZero"/>
        <c:crossBetween val="between"/>
      </c:valAx>
    </c:plotArea>
    <c:legend>
      <c:legendPos val="b"/>
      <c:overlay val="1"/>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'Fiche Métier'!$J$15</c:f>
              <c:strCache>
                <c:ptCount val="1"/>
                <c:pt idx="0">
                  <c:v>B2X33</c:v>
                </c:pt>
              </c:strCache>
            </c:strRef>
          </c:tx>
          <c:marker>
            <c:symbol val="none"/>
          </c:marker>
          <c:cat>
            <c:strRef>
              <c:f>'Fiche Métier'!$K$14:$W$14</c:f>
              <c:strCach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strCache>
            </c:strRef>
          </c:cat>
          <c:val>
            <c:numRef>
              <c:f>'Fiche Métier'!$K$15:$W$15</c:f>
              <c:numCache>
                <c:formatCode>0.00</c:formatCode>
                <c:ptCount val="13"/>
                <c:pt idx="0">
                  <c:v>0.37098482832247598</c:v>
                </c:pt>
                <c:pt idx="1">
                  <c:v>0.678989541089145</c:v>
                </c:pt>
                <c:pt idx="2">
                  <c:v>0.45499840089405902</c:v>
                </c:pt>
                <c:pt idx="3">
                  <c:v>0.200567024397976</c:v>
                </c:pt>
                <c:pt idx="4">
                  <c:v>0.33106304931499902</c:v>
                </c:pt>
                <c:pt idx="5">
                  <c:v>0.40669193810540399</c:v>
                </c:pt>
                <c:pt idx="6">
                  <c:v>0.80455066834217404</c:v>
                </c:pt>
                <c:pt idx="7">
                  <c:v>1.04505297695179</c:v>
                </c:pt>
                <c:pt idx="8">
                  <c:v>0</c:v>
                </c:pt>
                <c:pt idx="9">
                  <c:v>0</c:v>
                </c:pt>
                <c:pt idx="10">
                  <c:v>1.34152469738182</c:v>
                </c:pt>
                <c:pt idx="11">
                  <c:v>1.5029221072121799</c:v>
                </c:pt>
                <c:pt idx="12">
                  <c:v>1.5308611724315</c:v>
                </c:pt>
              </c:numCache>
            </c:numRef>
          </c:val>
          <c:smooth val="0"/>
          <c:extLst>
            <c:ext xmlns:c16="http://schemas.microsoft.com/office/drawing/2014/chart" uri="{C3380CC4-5D6E-409C-BE32-E72D297353CC}">
              <c16:uniqueId val="{00000000-D96F-4723-AB00-0EC54595C1D2}"/>
            </c:ext>
          </c:extLst>
        </c:ser>
        <c:ser>
          <c:idx val="1"/>
          <c:order val="1"/>
          <c:tx>
            <c:strRef>
              <c:f>'Fiche Métier'!$J$16</c:f>
              <c:strCache>
                <c:ptCount val="1"/>
                <c:pt idx="0">
                  <c:v>Ensemble</c:v>
                </c:pt>
              </c:strCache>
            </c:strRef>
          </c:tx>
          <c:marker>
            <c:symbol val="none"/>
          </c:marker>
          <c:cat>
            <c:strRef>
              <c:f>'Fiche Métier'!$K$14:$W$14</c:f>
              <c:strCach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strCache>
            </c:strRef>
          </c:cat>
          <c:val>
            <c:numRef>
              <c:f>'Fiche Métier'!$K$16:$W$16</c:f>
              <c:numCache>
                <c:formatCode>0.00</c:formatCode>
                <c:ptCount val="13"/>
                <c:pt idx="0">
                  <c:v>3.0590296087999999E-2</c:v>
                </c:pt>
                <c:pt idx="1">
                  <c:v>1.28128800400869E-2</c:v>
                </c:pt>
                <c:pt idx="2">
                  <c:v>-0.16298967843276299</c:v>
                </c:pt>
                <c:pt idx="3">
                  <c:v>-0.29458468505039298</c:v>
                </c:pt>
                <c:pt idx="4">
                  <c:v>-0.27500987299010399</c:v>
                </c:pt>
                <c:pt idx="5">
                  <c:v>-0.139347931804359</c:v>
                </c:pt>
                <c:pt idx="6">
                  <c:v>0.20175908218069799</c:v>
                </c:pt>
                <c:pt idx="7">
                  <c:v>0.49092678440332499</c:v>
                </c:pt>
                <c:pt idx="8">
                  <c:v>0.45850813303121801</c:v>
                </c:pt>
                <c:pt idx="9">
                  <c:v>0.29839723223351</c:v>
                </c:pt>
                <c:pt idx="10">
                  <c:v>0.55681177097090795</c:v>
                </c:pt>
                <c:pt idx="11">
                  <c:v>0.86602802261201395</c:v>
                </c:pt>
                <c:pt idx="12">
                  <c:v>0.77591980761486801</c:v>
                </c:pt>
              </c:numCache>
            </c:numRef>
          </c:val>
          <c:smooth val="0"/>
          <c:extLst>
            <c:ext xmlns:c16="http://schemas.microsoft.com/office/drawing/2014/chart" uri="{C3380CC4-5D6E-409C-BE32-E72D297353CC}">
              <c16:uniqueId val="{00000001-D96F-4723-AB00-0EC54595C1D2}"/>
            </c:ext>
          </c:extLst>
        </c:ser>
        <c:dLbls>
          <c:showLegendKey val="0"/>
          <c:showVal val="0"/>
          <c:showCatName val="0"/>
          <c:showSerName val="0"/>
          <c:showPercent val="0"/>
          <c:showBubbleSize val="0"/>
        </c:dLbls>
        <c:smooth val="0"/>
        <c:axId val="208874880"/>
        <c:axId val="208876672"/>
      </c:lineChart>
      <c:catAx>
        <c:axId val="208874880"/>
        <c:scaling>
          <c:orientation val="minMax"/>
        </c:scaling>
        <c:delete val="0"/>
        <c:axPos val="b"/>
        <c:numFmt formatCode="General" sourceLinked="0"/>
        <c:majorTickMark val="out"/>
        <c:minorTickMark val="none"/>
        <c:tickLblPos val="nextTo"/>
        <c:crossAx val="208876672"/>
        <c:crosses val="autoZero"/>
        <c:auto val="1"/>
        <c:lblAlgn val="ctr"/>
        <c:lblOffset val="100"/>
        <c:noMultiLvlLbl val="0"/>
      </c:catAx>
      <c:valAx>
        <c:axId val="208876672"/>
        <c:scaling>
          <c:orientation val="minMax"/>
        </c:scaling>
        <c:delete val="0"/>
        <c:axPos val="l"/>
        <c:majorGridlines/>
        <c:numFmt formatCode="0.00" sourceLinked="1"/>
        <c:majorTickMark val="out"/>
        <c:minorTickMark val="none"/>
        <c:tickLblPos val="nextTo"/>
        <c:crossAx val="208874880"/>
        <c:crosses val="autoZero"/>
        <c:crossBetween val="between"/>
      </c:valAx>
    </c:plotArea>
    <c:legend>
      <c:legendPos val="b"/>
      <c:layout>
        <c:manualLayout>
          <c:xMode val="edge"/>
          <c:yMode val="edge"/>
          <c:x val="0.16518697662792151"/>
          <c:y val="0.14782519799904661"/>
          <c:w val="0.21565766779152606"/>
          <c:h val="5.2758317682937338E-2"/>
        </c:manualLayout>
      </c:layout>
      <c:overlay val="1"/>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317432082861191E-2"/>
          <c:y val="4.1818797957490106E-2"/>
          <c:w val="0.96282095087461894"/>
          <c:h val="0.83323142878522283"/>
        </c:manualLayout>
      </c:layout>
      <c:barChart>
        <c:barDir val="col"/>
        <c:grouping val="clustered"/>
        <c:varyColors val="0"/>
        <c:ser>
          <c:idx val="0"/>
          <c:order val="0"/>
          <c:tx>
            <c:strRef>
              <c:f>'Fiche Métier'!$G$40</c:f>
              <c:strCache>
                <c:ptCount val="1"/>
                <c:pt idx="0">
                  <c:v>Tension</c:v>
                </c:pt>
              </c:strCache>
            </c:strRef>
          </c:tx>
          <c:invertIfNegative val="0"/>
          <c:dPt>
            <c:idx val="12"/>
            <c:invertIfNegative val="0"/>
            <c:bubble3D val="0"/>
            <c:spPr>
              <a:solidFill>
                <a:schemeClr val="accent2">
                  <a:lumMod val="75000"/>
                </a:schemeClr>
              </a:solidFill>
            </c:spPr>
            <c:extLst>
              <c:ext xmlns:c16="http://schemas.microsoft.com/office/drawing/2014/chart" uri="{C3380CC4-5D6E-409C-BE32-E72D297353CC}">
                <c16:uniqueId val="{00000001-7ED1-466E-9C21-C03D14CE2540}"/>
              </c:ext>
            </c:extLst>
          </c:dPt>
          <c:cat>
            <c:strRef>
              <c:f>'Fiche Métier'!$F$41:$F$53</c:f>
              <c:strCache>
                <c:ptCount val="13"/>
                <c:pt idx="0">
                  <c:v>Ain</c:v>
                </c:pt>
                <c:pt idx="1">
                  <c:v>Allier</c:v>
                </c:pt>
                <c:pt idx="2">
                  <c:v>Ardèche</c:v>
                </c:pt>
                <c:pt idx="3">
                  <c:v>Cantal</c:v>
                </c:pt>
                <c:pt idx="4">
                  <c:v>Drôme</c:v>
                </c:pt>
                <c:pt idx="5">
                  <c:v>Isère</c:v>
                </c:pt>
                <c:pt idx="6">
                  <c:v>Loire</c:v>
                </c:pt>
                <c:pt idx="7">
                  <c:v>Haute-Loire</c:v>
                </c:pt>
                <c:pt idx="8">
                  <c:v>Puy-de-Dôme</c:v>
                </c:pt>
                <c:pt idx="9">
                  <c:v>Rhône</c:v>
                </c:pt>
                <c:pt idx="10">
                  <c:v>Savoie</c:v>
                </c:pt>
                <c:pt idx="11">
                  <c:v>Haute-Savoie</c:v>
                </c:pt>
                <c:pt idx="12">
                  <c:v>Auvergne-Rhône-Alpes</c:v>
                </c:pt>
              </c:strCache>
            </c:strRef>
          </c:cat>
          <c:val>
            <c:numRef>
              <c:f>'Fiche Métier'!$G$41:$G$53</c:f>
              <c:numCache>
                <c:formatCode>General</c:formatCode>
                <c:ptCount val="13"/>
                <c:pt idx="0">
                  <c:v>1.06201368976732</c:v>
                </c:pt>
                <c:pt idx="1">
                  <c:v>1.51114148232311</c:v>
                </c:pt>
                <c:pt idx="2">
                  <c:v>1.4890383571095001</c:v>
                </c:pt>
                <c:pt idx="3">
                  <c:v>1.2174891603020599</c:v>
                </c:pt>
                <c:pt idx="4">
                  <c:v>1.1688525361437001</c:v>
                </c:pt>
                <c:pt idx="5">
                  <c:v>1.3577592139941399</c:v>
                </c:pt>
                <c:pt idx="6">
                  <c:v>1.7432314690767201</c:v>
                </c:pt>
                <c:pt idx="7">
                  <c:v>1.90481577676969</c:v>
                </c:pt>
                <c:pt idx="8">
                  <c:v>1.1867227663624</c:v>
                </c:pt>
                <c:pt idx="9">
                  <c:v>1.63323250688387</c:v>
                </c:pt>
                <c:pt idx="10">
                  <c:v>1.90140733633521</c:v>
                </c:pt>
                <c:pt idx="11">
                  <c:v>1.68382958227806</c:v>
                </c:pt>
                <c:pt idx="12" formatCode="#\ ##0.00000000\ _€;\-#\ ##0.00000000\ _€">
                  <c:v>1.5308611724315</c:v>
                </c:pt>
              </c:numCache>
            </c:numRef>
          </c:val>
          <c:extLst>
            <c:ext xmlns:c16="http://schemas.microsoft.com/office/drawing/2014/chart" uri="{C3380CC4-5D6E-409C-BE32-E72D297353CC}">
              <c16:uniqueId val="{00000002-7ED1-466E-9C21-C03D14CE2540}"/>
            </c:ext>
          </c:extLst>
        </c:ser>
        <c:dLbls>
          <c:showLegendKey val="0"/>
          <c:showVal val="0"/>
          <c:showCatName val="0"/>
          <c:showSerName val="0"/>
          <c:showPercent val="0"/>
          <c:showBubbleSize val="0"/>
        </c:dLbls>
        <c:gapWidth val="150"/>
        <c:axId val="208913536"/>
        <c:axId val="208915072"/>
      </c:barChart>
      <c:catAx>
        <c:axId val="208913536"/>
        <c:scaling>
          <c:orientation val="minMax"/>
        </c:scaling>
        <c:delete val="0"/>
        <c:axPos val="b"/>
        <c:numFmt formatCode="General" sourceLinked="0"/>
        <c:majorTickMark val="out"/>
        <c:minorTickMark val="none"/>
        <c:tickLblPos val="nextTo"/>
        <c:txPr>
          <a:bodyPr rot="0"/>
          <a:lstStyle/>
          <a:p>
            <a:pPr>
              <a:defRPr/>
            </a:pPr>
            <a:endParaRPr lang="fr-FR"/>
          </a:p>
        </c:txPr>
        <c:crossAx val="208915072"/>
        <c:crossesAt val="0"/>
        <c:auto val="1"/>
        <c:lblAlgn val="ctr"/>
        <c:lblOffset val="100"/>
        <c:tickLblSkip val="1"/>
        <c:noMultiLvlLbl val="0"/>
      </c:catAx>
      <c:valAx>
        <c:axId val="208915072"/>
        <c:scaling>
          <c:orientation val="minMax"/>
        </c:scaling>
        <c:delete val="0"/>
        <c:axPos val="l"/>
        <c:majorGridlines/>
        <c:numFmt formatCode="General" sourceLinked="1"/>
        <c:majorTickMark val="out"/>
        <c:minorTickMark val="none"/>
        <c:tickLblPos val="nextTo"/>
        <c:crossAx val="208913536"/>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12059043078331E-2"/>
          <c:y val="3.7194370804151992E-2"/>
          <c:w val="0.93505983770377332"/>
          <c:h val="0.92198340785291288"/>
        </c:manualLayout>
      </c:layout>
      <c:lineChart>
        <c:grouping val="standard"/>
        <c:varyColors val="0"/>
        <c:ser>
          <c:idx val="0"/>
          <c:order val="0"/>
          <c:tx>
            <c:strRef>
              <c:f>Evolution!$A$12</c:f>
              <c:strCache>
                <c:ptCount val="1"/>
                <c:pt idx="0">
                  <c:v>Auvergne-Rhône-Alpes</c:v>
                </c:pt>
              </c:strCache>
            </c:strRef>
          </c:tx>
          <c:marker>
            <c:symbol val="none"/>
          </c:marker>
          <c:cat>
            <c:strRef>
              <c:f>Evolution!$B$11:$N$11</c:f>
              <c:strCach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strCache>
            </c:strRef>
          </c:cat>
          <c:val>
            <c:numRef>
              <c:f>Evolution!$B$12:$N$12</c:f>
              <c:numCache>
                <c:formatCode>General</c:formatCode>
                <c:ptCount val="13"/>
                <c:pt idx="0">
                  <c:v>3.0590296087999999E-2</c:v>
                </c:pt>
                <c:pt idx="1">
                  <c:v>1.28128800400869E-2</c:v>
                </c:pt>
                <c:pt idx="2">
                  <c:v>-0.16298967843276299</c:v>
                </c:pt>
                <c:pt idx="3">
                  <c:v>-0.29458468505039298</c:v>
                </c:pt>
                <c:pt idx="4">
                  <c:v>-0.27500987299010399</c:v>
                </c:pt>
                <c:pt idx="5">
                  <c:v>-0.139347931804359</c:v>
                </c:pt>
                <c:pt idx="6">
                  <c:v>0.20175908218069799</c:v>
                </c:pt>
                <c:pt idx="7">
                  <c:v>0.49092678440332499</c:v>
                </c:pt>
                <c:pt idx="8">
                  <c:v>0.45850813303121801</c:v>
                </c:pt>
                <c:pt idx="9">
                  <c:v>0.29839723223351</c:v>
                </c:pt>
                <c:pt idx="10">
                  <c:v>0.55681177097090795</c:v>
                </c:pt>
                <c:pt idx="11">
                  <c:v>0.86602802261201395</c:v>
                </c:pt>
                <c:pt idx="12">
                  <c:v>0.77591980761486801</c:v>
                </c:pt>
              </c:numCache>
            </c:numRef>
          </c:val>
          <c:smooth val="0"/>
          <c:extLst>
            <c:ext xmlns:c16="http://schemas.microsoft.com/office/drawing/2014/chart" uri="{C3380CC4-5D6E-409C-BE32-E72D297353CC}">
              <c16:uniqueId val="{00000000-58C6-4B28-A617-47172C63AE9D}"/>
            </c:ext>
          </c:extLst>
        </c:ser>
        <c:ser>
          <c:idx val="1"/>
          <c:order val="1"/>
          <c:tx>
            <c:strRef>
              <c:f>Evolution!$A$13</c:f>
              <c:strCache>
                <c:ptCount val="1"/>
                <c:pt idx="0">
                  <c:v>France Métropolitaine</c:v>
                </c:pt>
              </c:strCache>
            </c:strRef>
          </c:tx>
          <c:marker>
            <c:symbol val="none"/>
          </c:marker>
          <c:cat>
            <c:strRef>
              <c:f>Evolution!$B$11:$N$11</c:f>
              <c:strCach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strCache>
            </c:strRef>
          </c:cat>
          <c:val>
            <c:numRef>
              <c:f>Evolution!$B$13:$N$13</c:f>
              <c:numCache>
                <c:formatCode>General</c:formatCode>
                <c:ptCount val="13"/>
                <c:pt idx="0">
                  <c:v>-0.115533697634348</c:v>
                </c:pt>
                <c:pt idx="1">
                  <c:v>-0.123284442237852</c:v>
                </c:pt>
                <c:pt idx="2">
                  <c:v>-0.260382010127783</c:v>
                </c:pt>
                <c:pt idx="3">
                  <c:v>-0.39194438685302202</c:v>
                </c:pt>
                <c:pt idx="4">
                  <c:v>-0.40326613654278098</c:v>
                </c:pt>
                <c:pt idx="5">
                  <c:v>-0.260015472628637</c:v>
                </c:pt>
                <c:pt idx="6">
                  <c:v>1.0578711305313101E-2</c:v>
                </c:pt>
                <c:pt idx="7">
                  <c:v>0.24157935239726999</c:v>
                </c:pt>
                <c:pt idx="8">
                  <c:v>0.251246193208496</c:v>
                </c:pt>
                <c:pt idx="9">
                  <c:v>0.118155355114082</c:v>
                </c:pt>
                <c:pt idx="10">
                  <c:v>0.33780562588750701</c:v>
                </c:pt>
                <c:pt idx="11">
                  <c:v>0.60858853989584005</c:v>
                </c:pt>
                <c:pt idx="12">
                  <c:v>0.60769350487992402</c:v>
                </c:pt>
              </c:numCache>
            </c:numRef>
          </c:val>
          <c:smooth val="0"/>
          <c:extLst>
            <c:ext xmlns:c16="http://schemas.microsoft.com/office/drawing/2014/chart" uri="{C3380CC4-5D6E-409C-BE32-E72D297353CC}">
              <c16:uniqueId val="{00000001-58C6-4B28-A617-47172C63AE9D}"/>
            </c:ext>
          </c:extLst>
        </c:ser>
        <c:dLbls>
          <c:showLegendKey val="0"/>
          <c:showVal val="0"/>
          <c:showCatName val="0"/>
          <c:showSerName val="0"/>
          <c:showPercent val="0"/>
          <c:showBubbleSize val="0"/>
        </c:dLbls>
        <c:smooth val="0"/>
        <c:axId val="207850880"/>
        <c:axId val="207852672"/>
      </c:lineChart>
      <c:catAx>
        <c:axId val="207850880"/>
        <c:scaling>
          <c:orientation val="minMax"/>
        </c:scaling>
        <c:delete val="0"/>
        <c:axPos val="b"/>
        <c:numFmt formatCode="General" sourceLinked="0"/>
        <c:majorTickMark val="none"/>
        <c:minorTickMark val="none"/>
        <c:tickLblPos val="nextTo"/>
        <c:crossAx val="207852672"/>
        <c:crosses val="autoZero"/>
        <c:auto val="1"/>
        <c:lblAlgn val="ctr"/>
        <c:lblOffset val="100"/>
        <c:noMultiLvlLbl val="0"/>
      </c:catAx>
      <c:valAx>
        <c:axId val="207852672"/>
        <c:scaling>
          <c:orientation val="minMax"/>
        </c:scaling>
        <c:delete val="0"/>
        <c:axPos val="l"/>
        <c:majorGridlines/>
        <c:numFmt formatCode="General" sourceLinked="1"/>
        <c:majorTickMark val="none"/>
        <c:minorTickMark val="none"/>
        <c:tickLblPos val="nextTo"/>
        <c:spPr>
          <a:ln w="9525">
            <a:noFill/>
          </a:ln>
        </c:spPr>
        <c:crossAx val="207850880"/>
        <c:crosses val="autoZero"/>
        <c:crossBetween val="between"/>
      </c:valAx>
    </c:plotArea>
    <c:legend>
      <c:legendPos val="b"/>
      <c:layout>
        <c:manualLayout>
          <c:xMode val="edge"/>
          <c:yMode val="edge"/>
          <c:x val="0.17814262322714247"/>
          <c:y val="0.2258528864796423"/>
          <c:w val="0.42658925088492372"/>
          <c:h val="6.057927432437779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175837951369739E-2"/>
          <c:y val="3.7008398950131235E-2"/>
          <c:w val="0.93498527953810595"/>
          <c:h val="0.80015406824146984"/>
        </c:manualLayout>
      </c:layout>
      <c:lineChart>
        <c:grouping val="standard"/>
        <c:varyColors val="0"/>
        <c:ser>
          <c:idx val="0"/>
          <c:order val="0"/>
          <c:tx>
            <c:strRef>
              <c:f>Evolution!$A$2</c:f>
              <c:strCache>
                <c:ptCount val="1"/>
                <c:pt idx="0">
                  <c:v>Tension</c:v>
                </c:pt>
              </c:strCache>
            </c:strRef>
          </c:tx>
          <c:spPr>
            <a:ln w="50800"/>
          </c:spPr>
          <c:marker>
            <c:symbol val="none"/>
          </c:marker>
          <c:cat>
            <c:strRef>
              <c:f>Evolution!$B$1:$N$1</c:f>
              <c:strCach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strCache>
            </c:strRef>
          </c:cat>
          <c:val>
            <c:numRef>
              <c:f>Evolution!$B$2:$N$2</c:f>
              <c:numCache>
                <c:formatCode>General</c:formatCode>
                <c:ptCount val="13"/>
                <c:pt idx="0">
                  <c:v>3.0590296087999999E-2</c:v>
                </c:pt>
                <c:pt idx="1">
                  <c:v>1.28128800400869E-2</c:v>
                </c:pt>
                <c:pt idx="2">
                  <c:v>-0.16298967843276299</c:v>
                </c:pt>
                <c:pt idx="3">
                  <c:v>-0.29458468505039298</c:v>
                </c:pt>
                <c:pt idx="4">
                  <c:v>-0.27500987299010399</c:v>
                </c:pt>
                <c:pt idx="5">
                  <c:v>-0.139347931804359</c:v>
                </c:pt>
                <c:pt idx="6">
                  <c:v>0.20175908218069799</c:v>
                </c:pt>
                <c:pt idx="7">
                  <c:v>0.49092678440332499</c:v>
                </c:pt>
                <c:pt idx="8">
                  <c:v>0.45850813303121801</c:v>
                </c:pt>
                <c:pt idx="9">
                  <c:v>0.29839723223351</c:v>
                </c:pt>
                <c:pt idx="10">
                  <c:v>0.55681177097090795</c:v>
                </c:pt>
                <c:pt idx="11">
                  <c:v>0.86602802261201395</c:v>
                </c:pt>
                <c:pt idx="12">
                  <c:v>0.77591980761486801</c:v>
                </c:pt>
              </c:numCache>
            </c:numRef>
          </c:val>
          <c:smooth val="0"/>
          <c:extLst>
            <c:ext xmlns:c16="http://schemas.microsoft.com/office/drawing/2014/chart" uri="{C3380CC4-5D6E-409C-BE32-E72D297353CC}">
              <c16:uniqueId val="{00000000-58C7-4668-9EC8-0F12660AFAA5}"/>
            </c:ext>
          </c:extLst>
        </c:ser>
        <c:ser>
          <c:idx val="1"/>
          <c:order val="1"/>
          <c:tx>
            <c:strRef>
              <c:f>Evolution!$A$3</c:f>
              <c:strCache>
                <c:ptCount val="1"/>
                <c:pt idx="0">
                  <c:v>Intensité d'Embauche</c:v>
                </c:pt>
              </c:strCache>
            </c:strRef>
          </c:tx>
          <c:marker>
            <c:symbol val="none"/>
          </c:marker>
          <c:cat>
            <c:strRef>
              <c:f>Evolution!$B$1:$N$1</c:f>
              <c:strCach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strCache>
            </c:strRef>
          </c:cat>
          <c:val>
            <c:numRef>
              <c:f>Evolution!$B$3:$N$3</c:f>
              <c:numCache>
                <c:formatCode>General</c:formatCode>
                <c:ptCount val="13"/>
                <c:pt idx="0">
                  <c:v>2.8944823449891799E-2</c:v>
                </c:pt>
                <c:pt idx="1">
                  <c:v>-7.0228916902298794E-2</c:v>
                </c:pt>
                <c:pt idx="2">
                  <c:v>-0.14083674810241201</c:v>
                </c:pt>
                <c:pt idx="3">
                  <c:v>-0.12166837102057</c:v>
                </c:pt>
                <c:pt idx="4">
                  <c:v>-5.7676439393926297E-2</c:v>
                </c:pt>
                <c:pt idx="5">
                  <c:v>1.5904875705887202E-2</c:v>
                </c:pt>
                <c:pt idx="6">
                  <c:v>0.23067771286682001</c:v>
                </c:pt>
                <c:pt idx="7">
                  <c:v>0.31592144300785902</c:v>
                </c:pt>
                <c:pt idx="8">
                  <c:v>0.297485801661873</c:v>
                </c:pt>
                <c:pt idx="9">
                  <c:v>0.24128483079955601</c:v>
                </c:pt>
                <c:pt idx="10">
                  <c:v>0.465322446454635</c:v>
                </c:pt>
                <c:pt idx="11">
                  <c:v>0.73275710705241304</c:v>
                </c:pt>
                <c:pt idx="12">
                  <c:v>0.66139315949890298</c:v>
                </c:pt>
              </c:numCache>
            </c:numRef>
          </c:val>
          <c:smooth val="0"/>
          <c:extLst>
            <c:ext xmlns:c16="http://schemas.microsoft.com/office/drawing/2014/chart" uri="{C3380CC4-5D6E-409C-BE32-E72D297353CC}">
              <c16:uniqueId val="{00000001-58C7-4668-9EC8-0F12660AFAA5}"/>
            </c:ext>
          </c:extLst>
        </c:ser>
        <c:ser>
          <c:idx val="2"/>
          <c:order val="2"/>
          <c:tx>
            <c:strRef>
              <c:f>Evolution!$A$4</c:f>
              <c:strCache>
                <c:ptCount val="1"/>
                <c:pt idx="0">
                  <c:v>Lien Emploi Formation</c:v>
                </c:pt>
              </c:strCache>
            </c:strRef>
          </c:tx>
          <c:marker>
            <c:symbol val="none"/>
          </c:marker>
          <c:cat>
            <c:strRef>
              <c:f>Evolution!$B$1:$N$1</c:f>
              <c:strCach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strCache>
            </c:strRef>
          </c:cat>
          <c:val>
            <c:numRef>
              <c:f>Evolution!$B$4:$N$4</c:f>
              <c:numCache>
                <c:formatCode>General</c:formatCode>
                <c:ptCount val="13"/>
                <c:pt idx="0">
                  <c:v>-4.19452653027588E-2</c:v>
                </c:pt>
                <c:pt idx="1">
                  <c:v>-5.17169573394805E-2</c:v>
                </c:pt>
                <c:pt idx="2">
                  <c:v>-5.1261149593037403E-2</c:v>
                </c:pt>
                <c:pt idx="3">
                  <c:v>-5.1798280337466501E-2</c:v>
                </c:pt>
                <c:pt idx="4">
                  <c:v>-5.0852701578889402E-2</c:v>
                </c:pt>
                <c:pt idx="5">
                  <c:v>-5.0771054638817099E-2</c:v>
                </c:pt>
                <c:pt idx="6">
                  <c:v>-4.6160844360384201E-2</c:v>
                </c:pt>
                <c:pt idx="7">
                  <c:v>-3.5355746084400098E-2</c:v>
                </c:pt>
                <c:pt idx="8">
                  <c:v>-1.8418473960891302E-2</c:v>
                </c:pt>
                <c:pt idx="9">
                  <c:v>-5.8567325832189904E-3</c:v>
                </c:pt>
                <c:pt idx="10">
                  <c:v>-9.4117270150524495E-4</c:v>
                </c:pt>
                <c:pt idx="11">
                  <c:v>6.68358782217368E-4</c:v>
                </c:pt>
                <c:pt idx="12">
                  <c:v>2.6219346979489801E-3</c:v>
                </c:pt>
              </c:numCache>
            </c:numRef>
          </c:val>
          <c:smooth val="0"/>
          <c:extLst>
            <c:ext xmlns:c16="http://schemas.microsoft.com/office/drawing/2014/chart" uri="{C3380CC4-5D6E-409C-BE32-E72D297353CC}">
              <c16:uniqueId val="{00000002-58C7-4668-9EC8-0F12660AFAA5}"/>
            </c:ext>
          </c:extLst>
        </c:ser>
        <c:ser>
          <c:idx val="3"/>
          <c:order val="3"/>
          <c:tx>
            <c:strRef>
              <c:f>Evolution!$A$5</c:f>
              <c:strCache>
                <c:ptCount val="1"/>
                <c:pt idx="0">
                  <c:v>Disponibilité de la Main d'Œuvre</c:v>
                </c:pt>
              </c:strCache>
            </c:strRef>
          </c:tx>
          <c:marker>
            <c:symbol val="none"/>
          </c:marker>
          <c:cat>
            <c:strRef>
              <c:f>Evolution!$B$1:$N$1</c:f>
              <c:strCach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strCache>
            </c:strRef>
          </c:cat>
          <c:val>
            <c:numRef>
              <c:f>Evolution!$B$5:$N$5</c:f>
              <c:numCache>
                <c:formatCode>General</c:formatCode>
                <c:ptCount val="13"/>
                <c:pt idx="0">
                  <c:v>0.27246381886222298</c:v>
                </c:pt>
                <c:pt idx="1">
                  <c:v>0.19501004525087001</c:v>
                </c:pt>
                <c:pt idx="2">
                  <c:v>0.106351650349962</c:v>
                </c:pt>
                <c:pt idx="3">
                  <c:v>5.6040160773062099E-2</c:v>
                </c:pt>
                <c:pt idx="4">
                  <c:v>-3.8773105017874702E-3</c:v>
                </c:pt>
                <c:pt idx="5">
                  <c:v>2.7586148400169399E-2</c:v>
                </c:pt>
                <c:pt idx="6">
                  <c:v>5.2198915150744797E-2</c:v>
                </c:pt>
                <c:pt idx="7">
                  <c:v>9.2483791465694298E-2</c:v>
                </c:pt>
                <c:pt idx="8">
                  <c:v>0.11988293775334501</c:v>
                </c:pt>
                <c:pt idx="9">
                  <c:v>9.6288480917280598E-3</c:v>
                </c:pt>
                <c:pt idx="10">
                  <c:v>0.15604898783496299</c:v>
                </c:pt>
                <c:pt idx="11">
                  <c:v>0.36184782134783899</c:v>
                </c:pt>
                <c:pt idx="12">
                  <c:v>0.40455092029513101</c:v>
                </c:pt>
              </c:numCache>
            </c:numRef>
          </c:val>
          <c:smooth val="0"/>
          <c:extLst>
            <c:ext xmlns:c16="http://schemas.microsoft.com/office/drawing/2014/chart" uri="{C3380CC4-5D6E-409C-BE32-E72D297353CC}">
              <c16:uniqueId val="{00000003-58C7-4668-9EC8-0F12660AFAA5}"/>
            </c:ext>
          </c:extLst>
        </c:ser>
        <c:ser>
          <c:idx val="4"/>
          <c:order val="4"/>
          <c:tx>
            <c:strRef>
              <c:f>Evolution!$A$6</c:f>
              <c:strCache>
                <c:ptCount val="1"/>
                <c:pt idx="0">
                  <c:v>Non Durabilité des Emplois</c:v>
                </c:pt>
              </c:strCache>
            </c:strRef>
          </c:tx>
          <c:marker>
            <c:symbol val="none"/>
          </c:marker>
          <c:cat>
            <c:strRef>
              <c:f>Evolution!$B$1:$N$1</c:f>
              <c:strCach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strCache>
            </c:strRef>
          </c:cat>
          <c:val>
            <c:numRef>
              <c:f>Evolution!$B$6:$N$6</c:f>
              <c:numCache>
                <c:formatCode>General</c:formatCode>
                <c:ptCount val="13"/>
                <c:pt idx="0">
                  <c:v>0.160761116903745</c:v>
                </c:pt>
                <c:pt idx="1">
                  <c:v>0.15682137373284699</c:v>
                </c:pt>
                <c:pt idx="2">
                  <c:v>0.13209025376748401</c:v>
                </c:pt>
                <c:pt idx="3">
                  <c:v>0.14087801124773799</c:v>
                </c:pt>
                <c:pt idx="4">
                  <c:v>0.112687345474867</c:v>
                </c:pt>
                <c:pt idx="5">
                  <c:v>6.6155906592265404E-2</c:v>
                </c:pt>
                <c:pt idx="6">
                  <c:v>-2.7235652586148299E-2</c:v>
                </c:pt>
                <c:pt idx="7">
                  <c:v>-0.11131967881759899</c:v>
                </c:pt>
                <c:pt idx="8">
                  <c:v>-0.1766090251836</c:v>
                </c:pt>
                <c:pt idx="9">
                  <c:v>-0.20039119291090501</c:v>
                </c:pt>
                <c:pt idx="10">
                  <c:v>-0.27375822544275102</c:v>
                </c:pt>
                <c:pt idx="11">
                  <c:v>-0.34048376575908001</c:v>
                </c:pt>
                <c:pt idx="12">
                  <c:v>-0.35036455263456701</c:v>
                </c:pt>
              </c:numCache>
            </c:numRef>
          </c:val>
          <c:smooth val="0"/>
          <c:extLst>
            <c:ext xmlns:c16="http://schemas.microsoft.com/office/drawing/2014/chart" uri="{C3380CC4-5D6E-409C-BE32-E72D297353CC}">
              <c16:uniqueId val="{00000004-58C7-4668-9EC8-0F12660AFAA5}"/>
            </c:ext>
          </c:extLst>
        </c:ser>
        <c:ser>
          <c:idx val="5"/>
          <c:order val="5"/>
          <c:tx>
            <c:strRef>
              <c:f>Evolution!$A$7</c:f>
              <c:strCache>
                <c:ptCount val="1"/>
                <c:pt idx="0">
                  <c:v>Conditions de travail</c:v>
                </c:pt>
              </c:strCache>
            </c:strRef>
          </c:tx>
          <c:marker>
            <c:symbol val="none"/>
          </c:marker>
          <c:cat>
            <c:strRef>
              <c:f>Evolution!$B$1:$N$1</c:f>
              <c:strCach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strCache>
            </c:strRef>
          </c:cat>
          <c:val>
            <c:numRef>
              <c:f>Evolution!$B$7:$N$7</c:f>
              <c:numCache>
                <c:formatCode>General</c:formatCode>
                <c:ptCount val="13"/>
                <c:pt idx="0">
                  <c:v>-6.5464422647439097E-2</c:v>
                </c:pt>
                <c:pt idx="1">
                  <c:v>-6.8122339469326595E-2</c:v>
                </c:pt>
                <c:pt idx="2">
                  <c:v>-7.3903328038423199E-2</c:v>
                </c:pt>
                <c:pt idx="3">
                  <c:v>-7.7492062574710099E-2</c:v>
                </c:pt>
                <c:pt idx="4">
                  <c:v>-3.2662554229730703E-2</c:v>
                </c:pt>
                <c:pt idx="5">
                  <c:v>-3.4642148163496797E-2</c:v>
                </c:pt>
                <c:pt idx="6">
                  <c:v>-3.73889598445361E-2</c:v>
                </c:pt>
                <c:pt idx="7">
                  <c:v>-0.129437282386551</c:v>
                </c:pt>
                <c:pt idx="8">
                  <c:v>-0.149718331227638</c:v>
                </c:pt>
                <c:pt idx="9">
                  <c:v>-0.17018396667466701</c:v>
                </c:pt>
                <c:pt idx="10">
                  <c:v>-0.18372248268490399</c:v>
                </c:pt>
                <c:pt idx="11">
                  <c:v>-0.19271547548516901</c:v>
                </c:pt>
                <c:pt idx="12">
                  <c:v>-0.193605431359406</c:v>
                </c:pt>
              </c:numCache>
            </c:numRef>
          </c:val>
          <c:smooth val="0"/>
          <c:extLst>
            <c:ext xmlns:c16="http://schemas.microsoft.com/office/drawing/2014/chart" uri="{C3380CC4-5D6E-409C-BE32-E72D297353CC}">
              <c16:uniqueId val="{00000005-58C7-4668-9EC8-0F12660AFAA5}"/>
            </c:ext>
          </c:extLst>
        </c:ser>
        <c:ser>
          <c:idx val="6"/>
          <c:order val="6"/>
          <c:tx>
            <c:strRef>
              <c:f>Evolution!$A$8</c:f>
              <c:strCache>
                <c:ptCount val="1"/>
                <c:pt idx="0">
                  <c:v>Inadéquation Géographique</c:v>
                </c:pt>
              </c:strCache>
            </c:strRef>
          </c:tx>
          <c:marker>
            <c:symbol val="none"/>
          </c:marker>
          <c:cat>
            <c:strRef>
              <c:f>Evolution!$B$1:$N$1</c:f>
              <c:strCach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strCache>
            </c:strRef>
          </c:cat>
          <c:val>
            <c:numRef>
              <c:f>Evolution!$B$8:$N$8</c:f>
              <c:numCache>
                <c:formatCode>General</c:formatCode>
                <c:ptCount val="13"/>
                <c:pt idx="0">
                  <c:v>-0.48034932203229302</c:v>
                </c:pt>
                <c:pt idx="1">
                  <c:v>-0.38653746034151598</c:v>
                </c:pt>
                <c:pt idx="2">
                  <c:v>-0.416798133580567</c:v>
                </c:pt>
                <c:pt idx="3">
                  <c:v>-0.400393046479323</c:v>
                </c:pt>
                <c:pt idx="4">
                  <c:v>-0.39110618698796301</c:v>
                </c:pt>
                <c:pt idx="5">
                  <c:v>-0.35423566894939801</c:v>
                </c:pt>
                <c:pt idx="6">
                  <c:v>-0.24340200673204199</c:v>
                </c:pt>
                <c:pt idx="7">
                  <c:v>-0.26769521239493399</c:v>
                </c:pt>
                <c:pt idx="8">
                  <c:v>-0.33644180304444299</c:v>
                </c:pt>
                <c:pt idx="9">
                  <c:v>-0.336480255511175</c:v>
                </c:pt>
                <c:pt idx="10">
                  <c:v>-0.36976371573531103</c:v>
                </c:pt>
                <c:pt idx="11">
                  <c:v>-0.27704949588719202</c:v>
                </c:pt>
                <c:pt idx="12">
                  <c:v>-0.27303606341223702</c:v>
                </c:pt>
              </c:numCache>
            </c:numRef>
          </c:val>
          <c:smooth val="0"/>
          <c:extLst>
            <c:ext xmlns:c16="http://schemas.microsoft.com/office/drawing/2014/chart" uri="{C3380CC4-5D6E-409C-BE32-E72D297353CC}">
              <c16:uniqueId val="{00000006-58C7-4668-9EC8-0F12660AFAA5}"/>
            </c:ext>
          </c:extLst>
        </c:ser>
        <c:ser>
          <c:idx val="7"/>
          <c:order val="7"/>
          <c:tx>
            <c:strRef>
              <c:f>Evolution!$A$9</c:f>
              <c:strCache>
                <c:ptCount val="1"/>
                <c:pt idx="0">
                  <c:v>Non-attractivité salariale</c:v>
                </c:pt>
              </c:strCache>
            </c:strRef>
          </c:tx>
          <c:marker>
            <c:symbol val="none"/>
          </c:marker>
          <c:val>
            <c:numRef>
              <c:f>Evolution!$B$9:$N$9</c:f>
              <c:numCache>
                <c:formatCode>General</c:formatCode>
                <c:ptCount val="13"/>
                <c:pt idx="0">
                  <c:v>6.8013163928571096E-2</c:v>
                </c:pt>
                <c:pt idx="1">
                  <c:v>7.6001589698815694E-2</c:v>
                </c:pt>
                <c:pt idx="2">
                  <c:v>8.4080735305303494E-2</c:v>
                </c:pt>
                <c:pt idx="3">
                  <c:v>8.9535230658803797E-2</c:v>
                </c:pt>
                <c:pt idx="4">
                  <c:v>8.7060909431304401E-2</c:v>
                </c:pt>
                <c:pt idx="5">
                  <c:v>8.1405700584586196E-2</c:v>
                </c:pt>
                <c:pt idx="6">
                  <c:v>7.5727194168614106E-2</c:v>
                </c:pt>
                <c:pt idx="7">
                  <c:v>6.7077468914399793E-2</c:v>
                </c:pt>
                <c:pt idx="8">
                  <c:v>4.7699348688889399E-2</c:v>
                </c:pt>
                <c:pt idx="9">
                  <c:v>2.8722279958203201E-2</c:v>
                </c:pt>
                <c:pt idx="10">
                  <c:v>1.43642020656411E-2</c:v>
                </c:pt>
                <c:pt idx="11">
                  <c:v>2.9680202445058102E-3</c:v>
                </c:pt>
                <c:pt idx="12">
                  <c:v>-7.9402362807877501E-4</c:v>
                </c:pt>
              </c:numCache>
            </c:numRef>
          </c:val>
          <c:smooth val="0"/>
          <c:extLst>
            <c:ext xmlns:c16="http://schemas.microsoft.com/office/drawing/2014/chart" uri="{C3380CC4-5D6E-409C-BE32-E72D297353CC}">
              <c16:uniqueId val="{00000000-EFA6-4219-93A4-6F1A16AB7A06}"/>
            </c:ext>
          </c:extLst>
        </c:ser>
        <c:dLbls>
          <c:showLegendKey val="0"/>
          <c:showVal val="0"/>
          <c:showCatName val="0"/>
          <c:showSerName val="0"/>
          <c:showPercent val="0"/>
          <c:showBubbleSize val="0"/>
        </c:dLbls>
        <c:smooth val="0"/>
        <c:axId val="182922240"/>
        <c:axId val="182936320"/>
      </c:lineChart>
      <c:catAx>
        <c:axId val="182922240"/>
        <c:scaling>
          <c:orientation val="minMax"/>
        </c:scaling>
        <c:delete val="0"/>
        <c:axPos val="b"/>
        <c:numFmt formatCode="General" sourceLinked="0"/>
        <c:majorTickMark val="none"/>
        <c:minorTickMark val="none"/>
        <c:tickLblPos val="nextTo"/>
        <c:crossAx val="182936320"/>
        <c:crosses val="autoZero"/>
        <c:auto val="1"/>
        <c:lblAlgn val="ctr"/>
        <c:lblOffset val="100"/>
        <c:noMultiLvlLbl val="0"/>
      </c:catAx>
      <c:valAx>
        <c:axId val="182936320"/>
        <c:scaling>
          <c:orientation val="minMax"/>
          <c:max val="1"/>
          <c:min val="-0.8"/>
        </c:scaling>
        <c:delete val="0"/>
        <c:axPos val="l"/>
        <c:majorGridlines/>
        <c:numFmt formatCode="General" sourceLinked="1"/>
        <c:majorTickMark val="none"/>
        <c:minorTickMark val="none"/>
        <c:tickLblPos val="nextTo"/>
        <c:spPr>
          <a:ln w="9525">
            <a:noFill/>
          </a:ln>
        </c:spPr>
        <c:crossAx val="182922240"/>
        <c:crosses val="autoZero"/>
        <c:crossBetween val="between"/>
      </c:valAx>
    </c:plotArea>
    <c:legend>
      <c:legendPos val="b"/>
      <c:layout>
        <c:manualLayout>
          <c:xMode val="edge"/>
          <c:yMode val="edge"/>
          <c:x val="1.8176350229470454E-2"/>
          <c:y val="0.84750419947506561"/>
          <c:w val="0.78495737400882837"/>
          <c:h val="0.15249567488274493"/>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512677132140861"/>
          <c:y val="8.2678211040353028E-2"/>
          <c:w val="0.42441722101021084"/>
          <c:h val="0.7414618690591962"/>
        </c:manualLayout>
      </c:layout>
      <c:radarChart>
        <c:radarStyle val="marker"/>
        <c:varyColors val="0"/>
        <c:ser>
          <c:idx val="0"/>
          <c:order val="0"/>
          <c:tx>
            <c:strRef>
              <c:f>Evolution!$B$15</c:f>
              <c:strCache>
                <c:ptCount val="1"/>
                <c:pt idx="0">
                  <c:v>ARA</c:v>
                </c:pt>
              </c:strCache>
            </c:strRef>
          </c:tx>
          <c:marker>
            <c:symbol val="none"/>
          </c:marker>
          <c:cat>
            <c:strRef>
              <c:f>Evolution!$A$16:$A$23</c:f>
              <c:strCache>
                <c:ptCount val="8"/>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pt idx="7">
                  <c:v>Non-attractivité salariale</c:v>
                </c:pt>
              </c:strCache>
            </c:strRef>
          </c:cat>
          <c:val>
            <c:numRef>
              <c:f>Evolution!$B$16:$B$23</c:f>
              <c:numCache>
                <c:formatCode>General</c:formatCode>
                <c:ptCount val="8"/>
                <c:pt idx="0">
                  <c:v>0.77591980761486801</c:v>
                </c:pt>
                <c:pt idx="1">
                  <c:v>0.66139315949890298</c:v>
                </c:pt>
                <c:pt idx="2">
                  <c:v>2.6219346979489801E-3</c:v>
                </c:pt>
                <c:pt idx="3">
                  <c:v>0.40455092029513101</c:v>
                </c:pt>
                <c:pt idx="4">
                  <c:v>-0.35036455263456701</c:v>
                </c:pt>
                <c:pt idx="5">
                  <c:v>-0.193605431359406</c:v>
                </c:pt>
                <c:pt idx="6">
                  <c:v>-0.27303606341223702</c:v>
                </c:pt>
                <c:pt idx="7">
                  <c:v>-7.9402362807877501E-4</c:v>
                </c:pt>
              </c:numCache>
            </c:numRef>
          </c:val>
          <c:extLst>
            <c:ext xmlns:c16="http://schemas.microsoft.com/office/drawing/2014/chart" uri="{C3380CC4-5D6E-409C-BE32-E72D297353CC}">
              <c16:uniqueId val="{00000000-6EC6-4B28-91F6-CB0B2B21E9EB}"/>
            </c:ext>
          </c:extLst>
        </c:ser>
        <c:ser>
          <c:idx val="1"/>
          <c:order val="1"/>
          <c:tx>
            <c:strRef>
              <c:f>Evolution!$C$15</c:f>
              <c:strCache>
                <c:ptCount val="1"/>
                <c:pt idx="0">
                  <c:v>France</c:v>
                </c:pt>
              </c:strCache>
            </c:strRef>
          </c:tx>
          <c:marker>
            <c:symbol val="none"/>
          </c:marker>
          <c:cat>
            <c:strRef>
              <c:f>Evolution!$A$16:$A$23</c:f>
              <c:strCache>
                <c:ptCount val="8"/>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pt idx="7">
                  <c:v>Non-attractivité salariale</c:v>
                </c:pt>
              </c:strCache>
            </c:strRef>
          </c:cat>
          <c:val>
            <c:numRef>
              <c:f>Evolution!$C$16:$C$23</c:f>
              <c:numCache>
                <c:formatCode>General</c:formatCode>
                <c:ptCount val="8"/>
                <c:pt idx="0">
                  <c:v>0.60769350487992402</c:v>
                </c:pt>
                <c:pt idx="1">
                  <c:v>0.47802145122832101</c:v>
                </c:pt>
                <c:pt idx="2">
                  <c:v>-1.1514753032526401E-2</c:v>
                </c:pt>
                <c:pt idx="3">
                  <c:v>0.21304994457159701</c:v>
                </c:pt>
                <c:pt idx="4">
                  <c:v>-0.28292763683217198</c:v>
                </c:pt>
                <c:pt idx="5">
                  <c:v>-0.18890485666020701</c:v>
                </c:pt>
                <c:pt idx="6">
                  <c:v>-0.270252104827783</c:v>
                </c:pt>
                <c:pt idx="7">
                  <c:v>2.4509654915711301E-2</c:v>
                </c:pt>
              </c:numCache>
            </c:numRef>
          </c:val>
          <c:extLst>
            <c:ext xmlns:c16="http://schemas.microsoft.com/office/drawing/2014/chart" uri="{C3380CC4-5D6E-409C-BE32-E72D297353CC}">
              <c16:uniqueId val="{00000001-6EC6-4B28-91F6-CB0B2B21E9EB}"/>
            </c:ext>
          </c:extLst>
        </c:ser>
        <c:dLbls>
          <c:showLegendKey val="0"/>
          <c:showVal val="0"/>
          <c:showCatName val="0"/>
          <c:showSerName val="0"/>
          <c:showPercent val="0"/>
          <c:showBubbleSize val="0"/>
        </c:dLbls>
        <c:axId val="207906304"/>
        <c:axId val="207907840"/>
      </c:radarChart>
      <c:catAx>
        <c:axId val="207906304"/>
        <c:scaling>
          <c:orientation val="minMax"/>
        </c:scaling>
        <c:delete val="0"/>
        <c:axPos val="b"/>
        <c:majorGridlines/>
        <c:numFmt formatCode="General" sourceLinked="0"/>
        <c:majorTickMark val="out"/>
        <c:minorTickMark val="none"/>
        <c:tickLblPos val="nextTo"/>
        <c:crossAx val="207907840"/>
        <c:crosses val="autoZero"/>
        <c:auto val="1"/>
        <c:lblAlgn val="ctr"/>
        <c:lblOffset val="100"/>
        <c:noMultiLvlLbl val="0"/>
      </c:catAx>
      <c:valAx>
        <c:axId val="207907840"/>
        <c:scaling>
          <c:orientation val="minMax"/>
          <c:min val="-0.60000000000000009"/>
        </c:scaling>
        <c:delete val="0"/>
        <c:axPos val="l"/>
        <c:majorGridlines/>
        <c:numFmt formatCode="General" sourceLinked="1"/>
        <c:majorTickMark val="cross"/>
        <c:minorTickMark val="none"/>
        <c:tickLblPos val="nextTo"/>
        <c:crossAx val="207906304"/>
        <c:crosses val="autoZero"/>
        <c:crossBetween val="between"/>
      </c:valAx>
    </c:plotArea>
    <c:legend>
      <c:legendPos val="b"/>
      <c:layout>
        <c:manualLayout>
          <c:xMode val="edge"/>
          <c:yMode val="edge"/>
          <c:x val="3.4172334601954818E-2"/>
          <c:y val="0.34108123934707363"/>
          <c:w val="0.16844733369214826"/>
          <c:h val="4.802898641653857E-2"/>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214983160024995"/>
          <c:y val="0.12793067210892642"/>
          <c:w val="0.48755570602218412"/>
          <c:h val="0.70587884345782081"/>
        </c:manualLayout>
      </c:layout>
      <c:radarChart>
        <c:radarStyle val="marker"/>
        <c:varyColors val="0"/>
        <c:ser>
          <c:idx val="0"/>
          <c:order val="0"/>
          <c:tx>
            <c:strRef>
              <c:f>Evolution!$B$25</c:f>
              <c:strCache>
                <c:ptCount val="1"/>
                <c:pt idx="0">
                  <c:v>2011</c:v>
                </c:pt>
              </c:strCache>
            </c:strRef>
          </c:tx>
          <c:marker>
            <c:symbol val="none"/>
          </c:marker>
          <c:cat>
            <c:strRef>
              <c:f>Evolution!$A$26:$A$33</c:f>
              <c:strCache>
                <c:ptCount val="8"/>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pt idx="7">
                  <c:v>Non-attractivité salariale</c:v>
                </c:pt>
              </c:strCache>
            </c:strRef>
          </c:cat>
          <c:val>
            <c:numRef>
              <c:f>Evolution!$B$26:$B$33</c:f>
              <c:numCache>
                <c:formatCode>General</c:formatCode>
                <c:ptCount val="8"/>
                <c:pt idx="0">
                  <c:v>3.0590296087999999E-2</c:v>
                </c:pt>
                <c:pt idx="1">
                  <c:v>2.8944823449891799E-2</c:v>
                </c:pt>
                <c:pt idx="2">
                  <c:v>-4.19452653027588E-2</c:v>
                </c:pt>
                <c:pt idx="3">
                  <c:v>0.27246381886222298</c:v>
                </c:pt>
                <c:pt idx="4">
                  <c:v>0.160761116903745</c:v>
                </c:pt>
                <c:pt idx="5">
                  <c:v>-6.5464422647439097E-2</c:v>
                </c:pt>
                <c:pt idx="6">
                  <c:v>-0.48034932203229302</c:v>
                </c:pt>
                <c:pt idx="7">
                  <c:v>6.8013163928571096E-2</c:v>
                </c:pt>
              </c:numCache>
            </c:numRef>
          </c:val>
          <c:extLst>
            <c:ext xmlns:c16="http://schemas.microsoft.com/office/drawing/2014/chart" uri="{C3380CC4-5D6E-409C-BE32-E72D297353CC}">
              <c16:uniqueId val="{00000000-12D9-48E9-AF2B-B512DD0F1F64}"/>
            </c:ext>
          </c:extLst>
        </c:ser>
        <c:ser>
          <c:idx val="1"/>
          <c:order val="1"/>
          <c:tx>
            <c:strRef>
              <c:f>Evolution!$C$25</c:f>
              <c:strCache>
                <c:ptCount val="1"/>
                <c:pt idx="0">
                  <c:v>2017</c:v>
                </c:pt>
              </c:strCache>
            </c:strRef>
          </c:tx>
          <c:marker>
            <c:symbol val="none"/>
          </c:marker>
          <c:cat>
            <c:strRef>
              <c:f>Evolution!$A$26:$A$33</c:f>
              <c:strCache>
                <c:ptCount val="8"/>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pt idx="7">
                  <c:v>Non-attractivité salariale</c:v>
                </c:pt>
              </c:strCache>
            </c:strRef>
          </c:cat>
          <c:val>
            <c:numRef>
              <c:f>Evolution!$C$26:$C$33</c:f>
              <c:numCache>
                <c:formatCode>General</c:formatCode>
                <c:ptCount val="8"/>
                <c:pt idx="0">
                  <c:v>0.20175908218069799</c:v>
                </c:pt>
                <c:pt idx="1">
                  <c:v>0.23067771286682001</c:v>
                </c:pt>
                <c:pt idx="2">
                  <c:v>-4.6160844360384201E-2</c:v>
                </c:pt>
                <c:pt idx="3">
                  <c:v>5.2198915150744797E-2</c:v>
                </c:pt>
                <c:pt idx="4">
                  <c:v>-2.7235652586148299E-2</c:v>
                </c:pt>
                <c:pt idx="5">
                  <c:v>-3.73889598445361E-2</c:v>
                </c:pt>
                <c:pt idx="6">
                  <c:v>-0.24340200673204199</c:v>
                </c:pt>
                <c:pt idx="7">
                  <c:v>7.5727194168614106E-2</c:v>
                </c:pt>
              </c:numCache>
            </c:numRef>
          </c:val>
          <c:extLst>
            <c:ext xmlns:c16="http://schemas.microsoft.com/office/drawing/2014/chart" uri="{C3380CC4-5D6E-409C-BE32-E72D297353CC}">
              <c16:uniqueId val="{00000001-12D9-48E9-AF2B-B512DD0F1F64}"/>
            </c:ext>
          </c:extLst>
        </c:ser>
        <c:ser>
          <c:idx val="2"/>
          <c:order val="2"/>
          <c:tx>
            <c:strRef>
              <c:f>Evolution!$D$25</c:f>
              <c:strCache>
                <c:ptCount val="1"/>
                <c:pt idx="0">
                  <c:v>2023</c:v>
                </c:pt>
              </c:strCache>
            </c:strRef>
          </c:tx>
          <c:marker>
            <c:symbol val="none"/>
          </c:marker>
          <c:cat>
            <c:strRef>
              <c:f>Evolution!$A$26:$A$33</c:f>
              <c:strCache>
                <c:ptCount val="8"/>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pt idx="7">
                  <c:v>Non-attractivité salariale</c:v>
                </c:pt>
              </c:strCache>
            </c:strRef>
          </c:cat>
          <c:val>
            <c:numRef>
              <c:f>Evolution!$D$26:$D$33</c:f>
              <c:numCache>
                <c:formatCode>General</c:formatCode>
                <c:ptCount val="8"/>
                <c:pt idx="0">
                  <c:v>0.77591980761486801</c:v>
                </c:pt>
                <c:pt idx="1">
                  <c:v>0.66139315949890298</c:v>
                </c:pt>
                <c:pt idx="2">
                  <c:v>2.6219346979489801E-3</c:v>
                </c:pt>
                <c:pt idx="3">
                  <c:v>0.40455092029513101</c:v>
                </c:pt>
                <c:pt idx="4">
                  <c:v>-0.35036455263456701</c:v>
                </c:pt>
                <c:pt idx="5">
                  <c:v>-0.193605431359406</c:v>
                </c:pt>
                <c:pt idx="6">
                  <c:v>-0.27303606341223702</c:v>
                </c:pt>
                <c:pt idx="7">
                  <c:v>-7.9402362807877501E-4</c:v>
                </c:pt>
              </c:numCache>
            </c:numRef>
          </c:val>
          <c:extLst>
            <c:ext xmlns:c16="http://schemas.microsoft.com/office/drawing/2014/chart" uri="{C3380CC4-5D6E-409C-BE32-E72D297353CC}">
              <c16:uniqueId val="{00000002-12D9-48E9-AF2B-B512DD0F1F64}"/>
            </c:ext>
          </c:extLst>
        </c:ser>
        <c:dLbls>
          <c:showLegendKey val="0"/>
          <c:showVal val="0"/>
          <c:showCatName val="0"/>
          <c:showSerName val="0"/>
          <c:showPercent val="0"/>
          <c:showBubbleSize val="0"/>
        </c:dLbls>
        <c:axId val="209531264"/>
        <c:axId val="209532800"/>
      </c:radarChart>
      <c:catAx>
        <c:axId val="209531264"/>
        <c:scaling>
          <c:orientation val="minMax"/>
        </c:scaling>
        <c:delete val="0"/>
        <c:axPos val="b"/>
        <c:majorGridlines/>
        <c:numFmt formatCode="General" sourceLinked="0"/>
        <c:majorTickMark val="out"/>
        <c:minorTickMark val="none"/>
        <c:tickLblPos val="nextTo"/>
        <c:crossAx val="209532800"/>
        <c:crosses val="autoZero"/>
        <c:auto val="1"/>
        <c:lblAlgn val="ctr"/>
        <c:lblOffset val="100"/>
        <c:noMultiLvlLbl val="0"/>
      </c:catAx>
      <c:valAx>
        <c:axId val="209532800"/>
        <c:scaling>
          <c:orientation val="minMax"/>
        </c:scaling>
        <c:delete val="0"/>
        <c:axPos val="l"/>
        <c:majorGridlines/>
        <c:numFmt formatCode="General" sourceLinked="1"/>
        <c:majorTickMark val="cross"/>
        <c:minorTickMark val="none"/>
        <c:tickLblPos val="nextTo"/>
        <c:crossAx val="209531264"/>
        <c:crosses val="autoZero"/>
        <c:crossBetween val="between"/>
      </c:valAx>
    </c:plotArea>
    <c:legend>
      <c:legendPos val="b"/>
      <c:layout>
        <c:manualLayout>
          <c:xMode val="edge"/>
          <c:yMode val="edge"/>
          <c:x val="0.6632843710070222"/>
          <c:y val="8.4115359074091636E-2"/>
          <c:w val="0.29479048128692653"/>
          <c:h val="4.8414761407836071E-2"/>
        </c:manualLayout>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379228629406807E-2"/>
          <c:y val="3.0494203299964388E-2"/>
          <c:w val="0.94075038454909576"/>
          <c:h val="0.925611258391696"/>
        </c:manualLayout>
      </c:layout>
      <c:lineChart>
        <c:grouping val="standard"/>
        <c:varyColors val="0"/>
        <c:ser>
          <c:idx val="0"/>
          <c:order val="0"/>
          <c:tx>
            <c:strRef>
              <c:f>Synthèse!$A$39</c:f>
              <c:strCache>
                <c:ptCount val="1"/>
                <c:pt idx="0">
                  <c:v>Ain</c:v>
                </c:pt>
              </c:strCache>
            </c:strRef>
          </c:tx>
          <c:marker>
            <c:symbol val="none"/>
          </c:marker>
          <c:cat>
            <c:strRef>
              <c:f>Synthèse!$B$38:$N$38</c:f>
              <c:strCach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strCache>
            </c:strRef>
          </c:cat>
          <c:val>
            <c:numRef>
              <c:f>Synthèse!$B$39:$N$39</c:f>
              <c:numCache>
                <c:formatCode>General</c:formatCode>
                <c:ptCount val="13"/>
                <c:pt idx="0">
                  <c:v>0.103885424186272</c:v>
                </c:pt>
                <c:pt idx="1">
                  <c:v>5.2085564946452299E-2</c:v>
                </c:pt>
                <c:pt idx="2">
                  <c:v>-0.15041571484233199</c:v>
                </c:pt>
                <c:pt idx="3">
                  <c:v>-0.26064100421699898</c:v>
                </c:pt>
                <c:pt idx="4">
                  <c:v>-0.21368584411469099</c:v>
                </c:pt>
                <c:pt idx="5">
                  <c:v>-8.7573612349512303E-2</c:v>
                </c:pt>
                <c:pt idx="6">
                  <c:v>0.15073423403623201</c:v>
                </c:pt>
                <c:pt idx="7">
                  <c:v>0.42461317587136499</c:v>
                </c:pt>
                <c:pt idx="8">
                  <c:v>0.46274109646575701</c:v>
                </c:pt>
                <c:pt idx="9">
                  <c:v>0.35851626762356797</c:v>
                </c:pt>
                <c:pt idx="10">
                  <c:v>0.35851626762356797</c:v>
                </c:pt>
                <c:pt idx="11">
                  <c:v>0.424183908692503</c:v>
                </c:pt>
                <c:pt idx="12">
                  <c:v>0.73460155277449302</c:v>
                </c:pt>
              </c:numCache>
            </c:numRef>
          </c:val>
          <c:smooth val="0"/>
          <c:extLst>
            <c:ext xmlns:c16="http://schemas.microsoft.com/office/drawing/2014/chart" uri="{C3380CC4-5D6E-409C-BE32-E72D297353CC}">
              <c16:uniqueId val="{00000000-402A-4F38-8BA3-F975243C118B}"/>
            </c:ext>
          </c:extLst>
        </c:ser>
        <c:ser>
          <c:idx val="1"/>
          <c:order val="1"/>
          <c:tx>
            <c:strRef>
              <c:f>Synthèse!$A$40</c:f>
              <c:strCache>
                <c:ptCount val="1"/>
                <c:pt idx="0">
                  <c:v>Allier</c:v>
                </c:pt>
              </c:strCache>
            </c:strRef>
          </c:tx>
          <c:marker>
            <c:symbol val="none"/>
          </c:marker>
          <c:cat>
            <c:strRef>
              <c:f>Synthèse!$B$38:$N$38</c:f>
              <c:strCach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strCache>
            </c:strRef>
          </c:cat>
          <c:val>
            <c:numRef>
              <c:f>Synthèse!$B$40:$N$40</c:f>
              <c:numCache>
                <c:formatCode>General</c:formatCode>
                <c:ptCount val="13"/>
                <c:pt idx="0">
                  <c:v>-8.9342440192738098E-2</c:v>
                </c:pt>
                <c:pt idx="1">
                  <c:v>-0.11656794348770499</c:v>
                </c:pt>
                <c:pt idx="2">
                  <c:v>-0.22823356413746201</c:v>
                </c:pt>
                <c:pt idx="3">
                  <c:v>-0.39128031617554498</c:v>
                </c:pt>
                <c:pt idx="4">
                  <c:v>-0.43862833224331199</c:v>
                </c:pt>
                <c:pt idx="5">
                  <c:v>-0.325201935633811</c:v>
                </c:pt>
                <c:pt idx="6">
                  <c:v>-1.4578686550568499E-2</c:v>
                </c:pt>
                <c:pt idx="7">
                  <c:v>0.19910619694546799</c:v>
                </c:pt>
                <c:pt idx="8">
                  <c:v>0.150065035619488</c:v>
                </c:pt>
                <c:pt idx="9">
                  <c:v>8.1038407392833606E-2</c:v>
                </c:pt>
                <c:pt idx="10">
                  <c:v>8.1038407392833606E-2</c:v>
                </c:pt>
                <c:pt idx="11">
                  <c:v>0.40878600182214903</c:v>
                </c:pt>
                <c:pt idx="12">
                  <c:v>0.70274547533654397</c:v>
                </c:pt>
              </c:numCache>
            </c:numRef>
          </c:val>
          <c:smooth val="0"/>
          <c:extLst>
            <c:ext xmlns:c16="http://schemas.microsoft.com/office/drawing/2014/chart" uri="{C3380CC4-5D6E-409C-BE32-E72D297353CC}">
              <c16:uniqueId val="{00000001-402A-4F38-8BA3-F975243C118B}"/>
            </c:ext>
          </c:extLst>
        </c:ser>
        <c:ser>
          <c:idx val="2"/>
          <c:order val="2"/>
          <c:tx>
            <c:strRef>
              <c:f>Synthèse!$A$41</c:f>
              <c:strCache>
                <c:ptCount val="1"/>
                <c:pt idx="0">
                  <c:v>Auvergne-Rhône-Alpes</c:v>
                </c:pt>
              </c:strCache>
            </c:strRef>
          </c:tx>
          <c:spPr>
            <a:ln w="44450"/>
          </c:spPr>
          <c:marker>
            <c:symbol val="none"/>
          </c:marker>
          <c:cat>
            <c:strRef>
              <c:f>Synthèse!$B$38:$N$38</c:f>
              <c:strCach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strCache>
            </c:strRef>
          </c:cat>
          <c:val>
            <c:numRef>
              <c:f>Synthèse!$B$41:$N$41</c:f>
              <c:numCache>
                <c:formatCode>0.00</c:formatCode>
                <c:ptCount val="13"/>
                <c:pt idx="0">
                  <c:v>3.0590296087999999E-2</c:v>
                </c:pt>
                <c:pt idx="1">
                  <c:v>1.28128800400869E-2</c:v>
                </c:pt>
                <c:pt idx="2">
                  <c:v>-0.16298967843276299</c:v>
                </c:pt>
                <c:pt idx="3">
                  <c:v>-0.29458468505039298</c:v>
                </c:pt>
                <c:pt idx="4">
                  <c:v>-0.27500987299010399</c:v>
                </c:pt>
                <c:pt idx="5">
                  <c:v>-0.139347931804359</c:v>
                </c:pt>
                <c:pt idx="6">
                  <c:v>0.20175908218069799</c:v>
                </c:pt>
                <c:pt idx="7">
                  <c:v>0.49092678440332499</c:v>
                </c:pt>
                <c:pt idx="8">
                  <c:v>0.45850813303121801</c:v>
                </c:pt>
                <c:pt idx="9">
                  <c:v>0.29839723223351</c:v>
                </c:pt>
                <c:pt idx="10">
                  <c:v>0.55681177097090795</c:v>
                </c:pt>
                <c:pt idx="11">
                  <c:v>0.86602802261201395</c:v>
                </c:pt>
                <c:pt idx="12">
                  <c:v>0.77591980761486801</c:v>
                </c:pt>
              </c:numCache>
            </c:numRef>
          </c:val>
          <c:smooth val="0"/>
          <c:extLst>
            <c:ext xmlns:c16="http://schemas.microsoft.com/office/drawing/2014/chart" uri="{C3380CC4-5D6E-409C-BE32-E72D297353CC}">
              <c16:uniqueId val="{00000002-402A-4F38-8BA3-F975243C118B}"/>
            </c:ext>
          </c:extLst>
        </c:ser>
        <c:dLbls>
          <c:showLegendKey val="0"/>
          <c:showVal val="0"/>
          <c:showCatName val="0"/>
          <c:showSerName val="0"/>
          <c:showPercent val="0"/>
          <c:showBubbleSize val="0"/>
        </c:dLbls>
        <c:smooth val="0"/>
        <c:axId val="209566720"/>
        <c:axId val="209572608"/>
      </c:lineChart>
      <c:catAx>
        <c:axId val="209566720"/>
        <c:scaling>
          <c:orientation val="minMax"/>
        </c:scaling>
        <c:delete val="0"/>
        <c:axPos val="b"/>
        <c:numFmt formatCode="General" sourceLinked="0"/>
        <c:majorTickMark val="out"/>
        <c:minorTickMark val="none"/>
        <c:tickLblPos val="nextTo"/>
        <c:crossAx val="209572608"/>
        <c:crosses val="autoZero"/>
        <c:auto val="1"/>
        <c:lblAlgn val="ctr"/>
        <c:lblOffset val="100"/>
        <c:noMultiLvlLbl val="0"/>
      </c:catAx>
      <c:valAx>
        <c:axId val="209572608"/>
        <c:scaling>
          <c:orientation val="minMax"/>
        </c:scaling>
        <c:delete val="0"/>
        <c:axPos val="l"/>
        <c:majorGridlines/>
        <c:numFmt formatCode="General" sourceLinked="1"/>
        <c:majorTickMark val="out"/>
        <c:minorTickMark val="none"/>
        <c:tickLblPos val="nextTo"/>
        <c:crossAx val="209566720"/>
        <c:crosses val="autoZero"/>
        <c:crossBetween val="between"/>
      </c:valAx>
    </c:plotArea>
    <c:legend>
      <c:legendPos val="b"/>
      <c:layout>
        <c:manualLayout>
          <c:xMode val="edge"/>
          <c:yMode val="edge"/>
          <c:x val="0.10198853939069134"/>
          <c:y val="0.21305695538057742"/>
          <c:w val="0.49839721867227332"/>
          <c:h val="6.0276377952755908E-2"/>
        </c:manualLayout>
      </c:layout>
      <c:overlay val="1"/>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'Synthèse Grandes Familles'!$K$5</c:f>
              <c:strCache>
                <c:ptCount val="1"/>
                <c:pt idx="0">
                  <c:v>Agriculture</c:v>
                </c:pt>
              </c:strCache>
            </c:strRef>
          </c:tx>
          <c:marker>
            <c:symbol val="none"/>
          </c:marker>
          <c:cat>
            <c:strRef>
              <c:f>'Synthèse Grandes Familles'!$L$4:$X$4</c:f>
              <c:strCach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strCache>
            </c:strRef>
          </c:cat>
          <c:val>
            <c:numRef>
              <c:f>'Synthèse Grandes Familles'!$L$5:$X$5</c:f>
              <c:numCache>
                <c:formatCode>0.00</c:formatCode>
                <c:ptCount val="13"/>
                <c:pt idx="0">
                  <c:v>-0.40308252969182901</c:v>
                </c:pt>
                <c:pt idx="1">
                  <c:v>-0.408501219473897</c:v>
                </c:pt>
                <c:pt idx="2">
                  <c:v>-0.40140516006427901</c:v>
                </c:pt>
                <c:pt idx="3">
                  <c:v>-0.50864587096216196</c:v>
                </c:pt>
                <c:pt idx="4">
                  <c:v>-0.70032617869329705</c:v>
                </c:pt>
                <c:pt idx="5">
                  <c:v>-0.61843559455139396</c:v>
                </c:pt>
                <c:pt idx="6">
                  <c:v>-0.37851140856857102</c:v>
                </c:pt>
                <c:pt idx="7">
                  <c:v>-0.18307264245386601</c:v>
                </c:pt>
                <c:pt idx="8">
                  <c:v>-0.12302025473813701</c:v>
                </c:pt>
                <c:pt idx="9">
                  <c:v>-0.24070352235623299</c:v>
                </c:pt>
                <c:pt idx="10">
                  <c:v>-2.60648088332135E-2</c:v>
                </c:pt>
                <c:pt idx="11">
                  <c:v>0.15391013964759001</c:v>
                </c:pt>
                <c:pt idx="12">
                  <c:v>0.12563690964839999</c:v>
                </c:pt>
              </c:numCache>
            </c:numRef>
          </c:val>
          <c:smooth val="0"/>
          <c:extLst>
            <c:ext xmlns:c16="http://schemas.microsoft.com/office/drawing/2014/chart" uri="{C3380CC4-5D6E-409C-BE32-E72D297353CC}">
              <c16:uniqueId val="{00000000-2F5D-4B4D-A19D-DFAAD6E4AB28}"/>
            </c:ext>
          </c:extLst>
        </c:ser>
        <c:ser>
          <c:idx val="1"/>
          <c:order val="1"/>
          <c:tx>
            <c:strRef>
              <c:f>'Synthèse Grandes Familles'!$K$6</c:f>
              <c:strCache>
                <c:ptCount val="1"/>
                <c:pt idx="0">
                  <c:v>Bâtiment</c:v>
                </c:pt>
              </c:strCache>
            </c:strRef>
          </c:tx>
          <c:marker>
            <c:symbol val="none"/>
          </c:marker>
          <c:cat>
            <c:strRef>
              <c:f>'Synthèse Grandes Familles'!$L$4:$X$4</c:f>
              <c:strCach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strCache>
            </c:strRef>
          </c:cat>
          <c:val>
            <c:numRef>
              <c:f>'Synthèse Grandes Familles'!$L$6:$X$6</c:f>
              <c:numCache>
                <c:formatCode>0.00</c:formatCode>
                <c:ptCount val="13"/>
                <c:pt idx="0">
                  <c:v>0.55704516267679605</c:v>
                </c:pt>
                <c:pt idx="1">
                  <c:v>0.59194849718056597</c:v>
                </c:pt>
                <c:pt idx="2">
                  <c:v>0.29731903180853497</c:v>
                </c:pt>
                <c:pt idx="3">
                  <c:v>9.6428475061156507E-3</c:v>
                </c:pt>
                <c:pt idx="4">
                  <c:v>-0.119218411451742</c:v>
                </c:pt>
                <c:pt idx="5">
                  <c:v>4.06384283539852E-2</c:v>
                </c:pt>
                <c:pt idx="6">
                  <c:v>0.56238460719776795</c:v>
                </c:pt>
                <c:pt idx="7">
                  <c:v>0.91953798424571498</c:v>
                </c:pt>
                <c:pt idx="8">
                  <c:v>1.05192285192899</c:v>
                </c:pt>
                <c:pt idx="9">
                  <c:v>1.01094605180526</c:v>
                </c:pt>
                <c:pt idx="10">
                  <c:v>1.22758993150252</c:v>
                </c:pt>
                <c:pt idx="11">
                  <c:v>1.4795031805977601</c:v>
                </c:pt>
                <c:pt idx="12">
                  <c:v>1.3486379133081201</c:v>
                </c:pt>
              </c:numCache>
            </c:numRef>
          </c:val>
          <c:smooth val="0"/>
          <c:extLst>
            <c:ext xmlns:c16="http://schemas.microsoft.com/office/drawing/2014/chart" uri="{C3380CC4-5D6E-409C-BE32-E72D297353CC}">
              <c16:uniqueId val="{00000001-2F5D-4B4D-A19D-DFAAD6E4AB28}"/>
            </c:ext>
          </c:extLst>
        </c:ser>
        <c:ser>
          <c:idx val="2"/>
          <c:order val="2"/>
          <c:tx>
            <c:strRef>
              <c:f>'Synthèse Grandes Familles'!$K$7</c:f>
              <c:strCache>
                <c:ptCount val="1"/>
                <c:pt idx="0">
                  <c:v>Industrie</c:v>
                </c:pt>
              </c:strCache>
            </c:strRef>
          </c:tx>
          <c:marker>
            <c:symbol val="none"/>
          </c:marker>
          <c:cat>
            <c:strRef>
              <c:f>'Synthèse Grandes Familles'!$L$4:$X$4</c:f>
              <c:strCach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strCache>
            </c:strRef>
          </c:cat>
          <c:val>
            <c:numRef>
              <c:f>'Synthèse Grandes Familles'!$L$7:$X$7</c:f>
              <c:numCache>
                <c:formatCode>0.00</c:formatCode>
                <c:ptCount val="13"/>
                <c:pt idx="0">
                  <c:v>0.40015925641156003</c:v>
                </c:pt>
                <c:pt idx="1">
                  <c:v>0.40491512651374201</c:v>
                </c:pt>
                <c:pt idx="2">
                  <c:v>0.26604497062377103</c:v>
                </c:pt>
                <c:pt idx="3">
                  <c:v>0.11543601675776</c:v>
                </c:pt>
                <c:pt idx="4">
                  <c:v>5.0865467796684001E-2</c:v>
                </c:pt>
                <c:pt idx="5">
                  <c:v>0.18366658174117001</c:v>
                </c:pt>
                <c:pt idx="6">
                  <c:v>0.73510525682808803</c:v>
                </c:pt>
                <c:pt idx="7">
                  <c:v>1.1555580131013301</c:v>
                </c:pt>
                <c:pt idx="8">
                  <c:v>0.89346065891923698</c:v>
                </c:pt>
                <c:pt idx="9">
                  <c:v>0.709206415213821</c:v>
                </c:pt>
                <c:pt idx="10">
                  <c:v>1.04145801382831</c:v>
                </c:pt>
                <c:pt idx="11">
                  <c:v>1.4906659281714301</c:v>
                </c:pt>
                <c:pt idx="12">
                  <c:v>1.5936233556057999</c:v>
                </c:pt>
              </c:numCache>
            </c:numRef>
          </c:val>
          <c:smooth val="0"/>
          <c:extLst>
            <c:ext xmlns:c16="http://schemas.microsoft.com/office/drawing/2014/chart" uri="{C3380CC4-5D6E-409C-BE32-E72D297353CC}">
              <c16:uniqueId val="{00000002-2F5D-4B4D-A19D-DFAAD6E4AB28}"/>
            </c:ext>
          </c:extLst>
        </c:ser>
        <c:ser>
          <c:idx val="3"/>
          <c:order val="3"/>
          <c:tx>
            <c:strRef>
              <c:f>'Synthèse Grandes Familles'!$K$8</c:f>
              <c:strCache>
                <c:ptCount val="1"/>
                <c:pt idx="0">
                  <c:v>Services</c:v>
                </c:pt>
              </c:strCache>
            </c:strRef>
          </c:tx>
          <c:marker>
            <c:symbol val="none"/>
          </c:marker>
          <c:cat>
            <c:strRef>
              <c:f>'Synthèse Grandes Familles'!$L$4:$X$4</c:f>
              <c:strCach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strCache>
            </c:strRef>
          </c:cat>
          <c:val>
            <c:numRef>
              <c:f>'Synthèse Grandes Familles'!$L$8:$X$8</c:f>
              <c:numCache>
                <c:formatCode>0.00</c:formatCode>
                <c:ptCount val="13"/>
                <c:pt idx="0">
                  <c:v>-0.11502751115545801</c:v>
                </c:pt>
                <c:pt idx="1">
                  <c:v>-0.13498422186612899</c:v>
                </c:pt>
                <c:pt idx="2">
                  <c:v>-0.30352649040438301</c:v>
                </c:pt>
                <c:pt idx="3">
                  <c:v>-0.41297067799970799</c:v>
                </c:pt>
                <c:pt idx="4">
                  <c:v>-0.35089741826670001</c:v>
                </c:pt>
                <c:pt idx="5">
                  <c:v>-0.21665836676391001</c:v>
                </c:pt>
                <c:pt idx="6">
                  <c:v>6.06750516611946E-2</c:v>
                </c:pt>
                <c:pt idx="7">
                  <c:v>0.31449487510677698</c:v>
                </c:pt>
                <c:pt idx="8">
                  <c:v>0.31468533153031503</c:v>
                </c:pt>
                <c:pt idx="9">
                  <c:v>0.15142009331417899</c:v>
                </c:pt>
                <c:pt idx="10">
                  <c:v>0.40170246713759999</c:v>
                </c:pt>
                <c:pt idx="11">
                  <c:v>0.69290231989974205</c:v>
                </c:pt>
                <c:pt idx="12">
                  <c:v>0.56259521761378695</c:v>
                </c:pt>
              </c:numCache>
            </c:numRef>
          </c:val>
          <c:smooth val="0"/>
          <c:extLst>
            <c:ext xmlns:c16="http://schemas.microsoft.com/office/drawing/2014/chart" uri="{C3380CC4-5D6E-409C-BE32-E72D297353CC}">
              <c16:uniqueId val="{00000003-2F5D-4B4D-A19D-DFAAD6E4AB28}"/>
            </c:ext>
          </c:extLst>
        </c:ser>
        <c:ser>
          <c:idx val="4"/>
          <c:order val="4"/>
          <c:tx>
            <c:strRef>
              <c:f>'Synthèse Grandes Familles'!$K$9</c:f>
              <c:strCache>
                <c:ptCount val="1"/>
                <c:pt idx="0">
                  <c:v>Ensemble</c:v>
                </c:pt>
              </c:strCache>
            </c:strRef>
          </c:tx>
          <c:spPr>
            <a:ln w="50800"/>
          </c:spPr>
          <c:marker>
            <c:symbol val="none"/>
          </c:marker>
          <c:cat>
            <c:strRef>
              <c:f>'Synthèse Grandes Familles'!$L$4:$X$4</c:f>
              <c:strCach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strCache>
            </c:strRef>
          </c:cat>
          <c:val>
            <c:numRef>
              <c:f>'Synthèse Grandes Familles'!$L$9:$X$9</c:f>
              <c:numCache>
                <c:formatCode>0.00</c:formatCode>
                <c:ptCount val="13"/>
                <c:pt idx="0">
                  <c:v>3.0590296087999999E-2</c:v>
                </c:pt>
                <c:pt idx="1">
                  <c:v>1.28128800400869E-2</c:v>
                </c:pt>
                <c:pt idx="2">
                  <c:v>-0.16298967843276299</c:v>
                </c:pt>
                <c:pt idx="3">
                  <c:v>-0.29458468505039298</c:v>
                </c:pt>
                <c:pt idx="4">
                  <c:v>-0.27500987299010399</c:v>
                </c:pt>
                <c:pt idx="5">
                  <c:v>-0.139347931804359</c:v>
                </c:pt>
                <c:pt idx="6">
                  <c:v>0.20175908218069799</c:v>
                </c:pt>
                <c:pt idx="7">
                  <c:v>0.49092678440332499</c:v>
                </c:pt>
                <c:pt idx="8">
                  <c:v>0.45850813303121801</c:v>
                </c:pt>
                <c:pt idx="9">
                  <c:v>0.29839723223351</c:v>
                </c:pt>
                <c:pt idx="10">
                  <c:v>0.55681177097090795</c:v>
                </c:pt>
                <c:pt idx="11">
                  <c:v>0.86602802261201395</c:v>
                </c:pt>
                <c:pt idx="12">
                  <c:v>0.77591980761486801</c:v>
                </c:pt>
              </c:numCache>
            </c:numRef>
          </c:val>
          <c:smooth val="0"/>
          <c:extLst>
            <c:ext xmlns:c16="http://schemas.microsoft.com/office/drawing/2014/chart" uri="{C3380CC4-5D6E-409C-BE32-E72D297353CC}">
              <c16:uniqueId val="{00000004-2F5D-4B4D-A19D-DFAAD6E4AB28}"/>
            </c:ext>
          </c:extLst>
        </c:ser>
        <c:dLbls>
          <c:showLegendKey val="0"/>
          <c:showVal val="0"/>
          <c:showCatName val="0"/>
          <c:showSerName val="0"/>
          <c:showPercent val="0"/>
          <c:showBubbleSize val="0"/>
        </c:dLbls>
        <c:smooth val="0"/>
        <c:axId val="209279232"/>
        <c:axId val="209289216"/>
      </c:lineChart>
      <c:catAx>
        <c:axId val="209279232"/>
        <c:scaling>
          <c:orientation val="minMax"/>
        </c:scaling>
        <c:delete val="0"/>
        <c:axPos val="b"/>
        <c:numFmt formatCode="General" sourceLinked="0"/>
        <c:majorTickMark val="out"/>
        <c:minorTickMark val="none"/>
        <c:tickLblPos val="nextTo"/>
        <c:crossAx val="209289216"/>
        <c:crosses val="autoZero"/>
        <c:auto val="1"/>
        <c:lblAlgn val="ctr"/>
        <c:lblOffset val="100"/>
        <c:noMultiLvlLbl val="0"/>
      </c:catAx>
      <c:valAx>
        <c:axId val="209289216"/>
        <c:scaling>
          <c:orientation val="minMax"/>
        </c:scaling>
        <c:delete val="0"/>
        <c:axPos val="l"/>
        <c:majorGridlines/>
        <c:numFmt formatCode="0.00" sourceLinked="1"/>
        <c:majorTickMark val="out"/>
        <c:minorTickMark val="none"/>
        <c:tickLblPos val="nextTo"/>
        <c:crossAx val="209279232"/>
        <c:crosses val="autoZero"/>
        <c:crossBetween val="between"/>
      </c:valAx>
    </c:plotArea>
    <c:legend>
      <c:legendPos val="b"/>
      <c:layout>
        <c:manualLayout>
          <c:xMode val="edge"/>
          <c:yMode val="edge"/>
          <c:x val="0.12147899815990484"/>
          <c:y val="8.4205457223829924E-2"/>
          <c:w val="0.6235416812299257"/>
          <c:h val="6.869102900598964E-2"/>
        </c:manualLayout>
      </c:layout>
      <c:overlay val="1"/>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chart" Target="../charts/chart8.xml"/><Relationship Id="rId4" Type="http://schemas.openxmlformats.org/officeDocument/2006/relationships/chart" Target="../charts/chart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130177</xdr:rowOff>
    </xdr:from>
    <xdr:to>
      <xdr:col>7</xdr:col>
      <xdr:colOff>1151467</xdr:colOff>
      <xdr:row>34</xdr:row>
      <xdr:rowOff>114302</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824439</xdr:colOff>
      <xdr:row>11</xdr:row>
      <xdr:rowOff>10583</xdr:rowOff>
    </xdr:from>
    <xdr:to>
      <xdr:col>18</xdr:col>
      <xdr:colOff>74083</xdr:colOff>
      <xdr:row>34</xdr:row>
      <xdr:rowOff>127001</xdr:rowOff>
    </xdr:to>
    <xdr:graphicFrame macro="">
      <xdr:nvGraphicFramePr>
        <xdr:cNvPr id="3" name="Graphique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452966</xdr:colOff>
      <xdr:row>37</xdr:row>
      <xdr:rowOff>20108</xdr:rowOff>
    </xdr:from>
    <xdr:to>
      <xdr:col>18</xdr:col>
      <xdr:colOff>63499</xdr:colOff>
      <xdr:row>56</xdr:row>
      <xdr:rowOff>148167</xdr:rowOff>
    </xdr:to>
    <xdr:graphicFrame macro="">
      <xdr:nvGraphicFramePr>
        <xdr:cNvPr id="5" name="Graphique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5</xdr:row>
      <xdr:rowOff>19050</xdr:rowOff>
    </xdr:from>
    <xdr:to>
      <xdr:col>9</xdr:col>
      <xdr:colOff>742950</xdr:colOff>
      <xdr:row>25</xdr:row>
      <xdr:rowOff>0</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19051</xdr:colOff>
      <xdr:row>5</xdr:row>
      <xdr:rowOff>28575</xdr:rowOff>
    </xdr:from>
    <xdr:to>
      <xdr:col>20</xdr:col>
      <xdr:colOff>19051</xdr:colOff>
      <xdr:row>25</xdr:row>
      <xdr:rowOff>19050</xdr:rowOff>
    </xdr:to>
    <xdr:graphicFrame macro="">
      <xdr:nvGraphicFramePr>
        <xdr:cNvPr id="3" name="Graphique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35719</xdr:colOff>
      <xdr:row>60</xdr:row>
      <xdr:rowOff>23812</xdr:rowOff>
    </xdr:from>
    <xdr:to>
      <xdr:col>10</xdr:col>
      <xdr:colOff>26193</xdr:colOff>
      <xdr:row>85</xdr:row>
      <xdr:rowOff>185738</xdr:rowOff>
    </xdr:to>
    <xdr:graphicFrame macro="">
      <xdr:nvGraphicFramePr>
        <xdr:cNvPr id="5" name="Graphique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7142</xdr:colOff>
      <xdr:row>60</xdr:row>
      <xdr:rowOff>16668</xdr:rowOff>
    </xdr:from>
    <xdr:to>
      <xdr:col>20</xdr:col>
      <xdr:colOff>16667</xdr:colOff>
      <xdr:row>85</xdr:row>
      <xdr:rowOff>178593</xdr:rowOff>
    </xdr:to>
    <xdr:graphicFrame macro="">
      <xdr:nvGraphicFramePr>
        <xdr:cNvPr id="6" name="Graphique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37</xdr:row>
      <xdr:rowOff>9524</xdr:rowOff>
    </xdr:from>
    <xdr:to>
      <xdr:col>10</xdr:col>
      <xdr:colOff>711994</xdr:colOff>
      <xdr:row>56</xdr:row>
      <xdr:rowOff>180974</xdr:rowOff>
    </xdr:to>
    <xdr:graphicFrame macro="">
      <xdr:nvGraphicFramePr>
        <xdr:cNvPr id="7" name="Graphique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266698</xdr:colOff>
      <xdr:row>10</xdr:row>
      <xdr:rowOff>19049</xdr:rowOff>
    </xdr:from>
    <xdr:to>
      <xdr:col>21</xdr:col>
      <xdr:colOff>761999</xdr:colOff>
      <xdr:row>38</xdr:row>
      <xdr:rowOff>180975</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10</xdr:row>
      <xdr:rowOff>0</xdr:rowOff>
    </xdr:from>
    <xdr:to>
      <xdr:col>5</xdr:col>
      <xdr:colOff>0</xdr:colOff>
      <xdr:row>24</xdr:row>
      <xdr:rowOff>76200</xdr:rowOff>
    </xdr:to>
    <xdr:graphicFrame macro="">
      <xdr:nvGraphicFramePr>
        <xdr:cNvPr id="3" name="Graphique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9525</xdr:colOff>
      <xdr:row>10</xdr:row>
      <xdr:rowOff>0</xdr:rowOff>
    </xdr:from>
    <xdr:to>
      <xdr:col>9</xdr:col>
      <xdr:colOff>752475</xdr:colOff>
      <xdr:row>24</xdr:row>
      <xdr:rowOff>76200</xdr:rowOff>
    </xdr:to>
    <xdr:graphicFrame macro="">
      <xdr:nvGraphicFramePr>
        <xdr:cNvPr id="4" name="Graphique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24</xdr:row>
      <xdr:rowOff>95250</xdr:rowOff>
    </xdr:from>
    <xdr:to>
      <xdr:col>5</xdr:col>
      <xdr:colOff>9525</xdr:colOff>
      <xdr:row>38</xdr:row>
      <xdr:rowOff>171450</xdr:rowOff>
    </xdr:to>
    <xdr:graphicFrame macro="">
      <xdr:nvGraphicFramePr>
        <xdr:cNvPr id="5" name="Graphique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9525</xdr:colOff>
      <xdr:row>24</xdr:row>
      <xdr:rowOff>104775</xdr:rowOff>
    </xdr:from>
    <xdr:to>
      <xdr:col>9</xdr:col>
      <xdr:colOff>752475</xdr:colOff>
      <xdr:row>38</xdr:row>
      <xdr:rowOff>180975</xdr:rowOff>
    </xdr:to>
    <xdr:graphicFrame macro="">
      <xdr:nvGraphicFramePr>
        <xdr:cNvPr id="6" name="Graphique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2"/>
  <sheetViews>
    <sheetView tabSelected="1" zoomScaleNormal="100" workbookViewId="0">
      <selection activeCell="A5" sqref="A5:W5"/>
    </sheetView>
  </sheetViews>
  <sheetFormatPr baseColWidth="10" defaultRowHeight="15" x14ac:dyDescent="0.25"/>
  <sheetData>
    <row r="1" spans="1:23" ht="15.75" customHeight="1" x14ac:dyDescent="0.25"/>
    <row r="2" spans="1:23" ht="19.5" customHeight="1" x14ac:dyDescent="0.3">
      <c r="A2" s="110" t="s">
        <v>1027</v>
      </c>
      <c r="B2" s="111"/>
      <c r="C2" s="111"/>
      <c r="D2" s="111"/>
      <c r="E2" s="111"/>
      <c r="F2" s="111"/>
      <c r="G2" s="111"/>
      <c r="H2" s="111"/>
      <c r="I2" s="111"/>
      <c r="J2" s="111"/>
      <c r="K2" s="111"/>
      <c r="L2" s="111"/>
      <c r="M2" s="111"/>
      <c r="N2" s="111"/>
      <c r="O2" s="111"/>
      <c r="P2" s="111"/>
      <c r="Q2" s="111"/>
      <c r="R2" s="111"/>
      <c r="S2" s="111"/>
      <c r="T2" s="111"/>
      <c r="U2" s="111"/>
      <c r="V2" s="111"/>
      <c r="W2" s="112"/>
    </row>
    <row r="5" spans="1:23" ht="45.75" customHeight="1" x14ac:dyDescent="0.25">
      <c r="A5" s="113" t="s">
        <v>1020</v>
      </c>
      <c r="B5" s="113"/>
      <c r="C5" s="113"/>
      <c r="D5" s="113"/>
      <c r="E5" s="113"/>
      <c r="F5" s="113"/>
      <c r="G5" s="113"/>
      <c r="H5" s="113"/>
      <c r="I5" s="113"/>
      <c r="J5" s="113"/>
      <c r="K5" s="113"/>
      <c r="L5" s="113"/>
      <c r="M5" s="113"/>
      <c r="N5" s="113"/>
      <c r="O5" s="113"/>
      <c r="P5" s="113"/>
      <c r="Q5" s="113"/>
      <c r="R5" s="113"/>
      <c r="S5" s="113"/>
      <c r="T5" s="113"/>
      <c r="U5" s="113"/>
      <c r="V5" s="113"/>
      <c r="W5" s="113"/>
    </row>
    <row r="6" spans="1:23" x14ac:dyDescent="0.25">
      <c r="A6" s="3"/>
    </row>
    <row r="7" spans="1:23" x14ac:dyDescent="0.25">
      <c r="A7" s="14" t="s">
        <v>306</v>
      </c>
    </row>
    <row r="9" spans="1:23" ht="23.25" customHeight="1" x14ac:dyDescent="0.35">
      <c r="A9" s="2" t="s">
        <v>299</v>
      </c>
    </row>
    <row r="11" spans="1:23" ht="18.75" x14ac:dyDescent="0.3">
      <c r="A11" s="5" t="s">
        <v>300</v>
      </c>
    </row>
    <row r="13" spans="1:23" ht="18.75" customHeight="1" x14ac:dyDescent="0.3">
      <c r="A13" s="4" t="s">
        <v>301</v>
      </c>
    </row>
    <row r="14" spans="1:23" x14ac:dyDescent="0.25">
      <c r="A14" s="6"/>
    </row>
    <row r="15" spans="1:23" ht="180" customHeight="1" x14ac:dyDescent="0.25">
      <c r="A15" s="113" t="s">
        <v>314</v>
      </c>
      <c r="B15" s="114"/>
      <c r="C15" s="114"/>
      <c r="D15" s="114"/>
      <c r="E15" s="114"/>
      <c r="F15" s="114"/>
      <c r="G15" s="114"/>
      <c r="H15" s="114"/>
      <c r="I15" s="114"/>
      <c r="J15" s="114"/>
      <c r="K15" s="114"/>
      <c r="L15" s="114"/>
      <c r="M15" s="114"/>
      <c r="N15" s="114"/>
      <c r="O15" s="114"/>
      <c r="P15" s="114"/>
      <c r="Q15" s="114"/>
      <c r="R15" s="114"/>
      <c r="S15" s="114"/>
      <c r="T15" s="114"/>
      <c r="U15" s="114"/>
      <c r="V15" s="114"/>
      <c r="W15" s="114"/>
    </row>
    <row r="17" spans="1:23" ht="18.75" customHeight="1" x14ac:dyDescent="0.3">
      <c r="A17" s="4" t="s">
        <v>315</v>
      </c>
    </row>
    <row r="19" spans="1:23" ht="63.6" customHeight="1" x14ac:dyDescent="0.25">
      <c r="A19" s="113" t="s">
        <v>316</v>
      </c>
      <c r="B19" s="113"/>
      <c r="C19" s="113"/>
      <c r="D19" s="113"/>
      <c r="E19" s="113"/>
      <c r="F19" s="113"/>
      <c r="G19" s="113"/>
      <c r="H19" s="113"/>
      <c r="I19" s="113"/>
      <c r="J19" s="113"/>
      <c r="K19" s="113"/>
      <c r="L19" s="113"/>
      <c r="M19" s="113"/>
      <c r="N19" s="113"/>
      <c r="O19" s="113"/>
      <c r="P19" s="113"/>
      <c r="Q19" s="113"/>
      <c r="R19" s="113"/>
      <c r="S19" s="113"/>
      <c r="T19" s="113"/>
      <c r="U19" s="113"/>
      <c r="V19" s="113"/>
      <c r="W19" s="113"/>
    </row>
    <row r="20" spans="1:23" ht="33.75" customHeight="1" x14ac:dyDescent="0.25">
      <c r="A20" s="1"/>
      <c r="B20" s="1"/>
      <c r="C20" s="1"/>
      <c r="D20" s="1"/>
      <c r="E20" s="1"/>
      <c r="F20" s="1"/>
      <c r="G20" s="1"/>
      <c r="H20" s="1"/>
      <c r="I20" s="1"/>
      <c r="J20" s="1"/>
      <c r="K20" s="1"/>
      <c r="L20" s="1"/>
      <c r="M20" s="1"/>
      <c r="N20" s="1"/>
      <c r="O20" s="1"/>
      <c r="P20" s="1"/>
      <c r="Q20" s="1"/>
      <c r="R20" s="1"/>
      <c r="S20" s="1"/>
      <c r="T20" s="1"/>
      <c r="U20" s="1"/>
      <c r="V20" s="1"/>
      <c r="W20" s="1"/>
    </row>
    <row r="21" spans="1:23" ht="21" customHeight="1" x14ac:dyDescent="0.25">
      <c r="A21" s="7" t="s">
        <v>318</v>
      </c>
      <c r="B21" s="8"/>
      <c r="C21" s="8"/>
      <c r="D21" s="8"/>
      <c r="E21" s="8"/>
      <c r="F21" s="8"/>
      <c r="G21" s="8"/>
      <c r="H21" s="8"/>
      <c r="I21" s="8"/>
      <c r="J21" s="8"/>
      <c r="K21" s="8"/>
      <c r="L21" s="8"/>
      <c r="M21" s="8"/>
      <c r="N21" s="8"/>
      <c r="O21" s="8"/>
      <c r="P21" s="8"/>
      <c r="Q21" s="8"/>
      <c r="R21" s="8"/>
      <c r="S21" s="8"/>
      <c r="T21" s="8"/>
      <c r="U21" s="8"/>
      <c r="V21" s="8"/>
      <c r="W21" s="9"/>
    </row>
    <row r="22" spans="1:23" ht="35.25" customHeight="1" x14ac:dyDescent="0.25">
      <c r="A22" s="115" t="s">
        <v>317</v>
      </c>
      <c r="B22" s="116"/>
      <c r="C22" s="116"/>
      <c r="D22" s="116"/>
      <c r="E22" s="116"/>
      <c r="F22" s="116"/>
      <c r="G22" s="116"/>
      <c r="H22" s="116"/>
      <c r="I22" s="116"/>
      <c r="J22" s="116"/>
      <c r="K22" s="116"/>
      <c r="L22" s="116"/>
      <c r="M22" s="116"/>
      <c r="N22" s="116"/>
      <c r="O22" s="116"/>
      <c r="P22" s="116"/>
      <c r="Q22" s="116"/>
      <c r="R22" s="116"/>
      <c r="S22" s="116"/>
      <c r="T22" s="116"/>
      <c r="U22" s="116"/>
      <c r="V22" s="116"/>
      <c r="W22" s="117"/>
    </row>
    <row r="23" spans="1:23" ht="27.75" customHeight="1" x14ac:dyDescent="0.25">
      <c r="A23" s="1"/>
      <c r="B23" s="1"/>
      <c r="C23" s="1"/>
      <c r="D23" s="1"/>
      <c r="E23" s="1"/>
      <c r="F23" s="1"/>
      <c r="G23" s="1"/>
      <c r="H23" s="1"/>
      <c r="I23" s="1"/>
      <c r="J23" s="1"/>
      <c r="K23" s="1"/>
      <c r="L23" s="1"/>
      <c r="M23" s="1"/>
      <c r="N23" s="1"/>
      <c r="O23" s="1"/>
      <c r="P23" s="1"/>
      <c r="Q23" s="1"/>
      <c r="R23" s="1"/>
      <c r="S23" s="1"/>
      <c r="T23" s="1"/>
      <c r="U23" s="1"/>
      <c r="V23" s="1"/>
      <c r="W23" s="1"/>
    </row>
    <row r="24" spans="1:23" ht="23.25" customHeight="1" x14ac:dyDescent="0.35">
      <c r="A24" s="2" t="s">
        <v>305</v>
      </c>
    </row>
    <row r="25" spans="1:23" ht="11.25" customHeight="1" x14ac:dyDescent="0.35">
      <c r="A25" s="2"/>
    </row>
    <row r="26" spans="1:23" ht="33" customHeight="1" x14ac:dyDescent="0.25">
      <c r="A26" s="114" t="s">
        <v>307</v>
      </c>
      <c r="B26" s="114"/>
      <c r="C26" s="114"/>
      <c r="D26" s="114"/>
      <c r="E26" s="114"/>
      <c r="F26" s="114"/>
      <c r="G26" s="114"/>
      <c r="H26" s="114"/>
      <c r="I26" s="114"/>
      <c r="J26" s="114"/>
      <c r="K26" s="114"/>
      <c r="L26" s="114"/>
      <c r="M26" s="114"/>
      <c r="N26" s="114"/>
      <c r="O26" s="114"/>
      <c r="P26" s="114"/>
      <c r="Q26" s="114"/>
      <c r="R26" s="114"/>
      <c r="S26" s="114"/>
      <c r="T26" s="114"/>
      <c r="U26" s="114"/>
      <c r="V26" s="114"/>
      <c r="W26" s="114"/>
    </row>
    <row r="29" spans="1:23" x14ac:dyDescent="0.25">
      <c r="A29" s="7" t="s">
        <v>302</v>
      </c>
      <c r="B29" s="8"/>
      <c r="C29" s="8"/>
      <c r="D29" s="8"/>
      <c r="E29" s="8"/>
      <c r="F29" s="8"/>
      <c r="G29" s="8"/>
      <c r="H29" s="8"/>
      <c r="I29" s="8"/>
      <c r="J29" s="8"/>
      <c r="K29" s="8"/>
      <c r="L29" s="8"/>
      <c r="M29" s="8"/>
      <c r="N29" s="8"/>
      <c r="O29" s="8"/>
      <c r="P29" s="8"/>
      <c r="Q29" s="8"/>
      <c r="R29" s="8"/>
      <c r="S29" s="8"/>
      <c r="T29" s="8"/>
      <c r="U29" s="8"/>
      <c r="V29" s="8"/>
      <c r="W29" s="9"/>
    </row>
    <row r="30" spans="1:23" ht="6.75" customHeight="1" x14ac:dyDescent="0.25">
      <c r="A30" s="10"/>
      <c r="B30" s="11"/>
      <c r="C30" s="11"/>
      <c r="D30" s="11"/>
      <c r="E30" s="11"/>
      <c r="F30" s="11"/>
      <c r="G30" s="11"/>
      <c r="H30" s="11"/>
      <c r="I30" s="11"/>
      <c r="J30" s="11"/>
      <c r="K30" s="11"/>
      <c r="L30" s="11"/>
      <c r="M30" s="11"/>
      <c r="N30" s="11"/>
      <c r="O30" s="11"/>
      <c r="P30" s="11"/>
      <c r="Q30" s="11"/>
      <c r="R30" s="11"/>
      <c r="S30" s="11"/>
      <c r="T30" s="11"/>
      <c r="U30" s="11"/>
      <c r="V30" s="11"/>
      <c r="W30" s="12"/>
    </row>
    <row r="31" spans="1:23" x14ac:dyDescent="0.25">
      <c r="A31" s="10" t="s">
        <v>303</v>
      </c>
      <c r="B31" s="11"/>
      <c r="C31" s="11"/>
      <c r="D31" s="11"/>
      <c r="E31" s="11"/>
      <c r="F31" s="11"/>
      <c r="G31" s="11"/>
      <c r="H31" s="11"/>
      <c r="I31" s="11"/>
      <c r="J31" s="11"/>
      <c r="K31" s="11"/>
      <c r="L31" s="11"/>
      <c r="M31" s="11"/>
      <c r="N31" s="11"/>
      <c r="O31" s="11"/>
      <c r="P31" s="11"/>
      <c r="Q31" s="11"/>
      <c r="R31" s="11"/>
      <c r="S31" s="11"/>
      <c r="T31" s="11"/>
      <c r="U31" s="11"/>
      <c r="V31" s="11"/>
      <c r="W31" s="12"/>
    </row>
    <row r="32" spans="1:23" x14ac:dyDescent="0.25">
      <c r="A32" s="10" t="s">
        <v>304</v>
      </c>
      <c r="B32" s="11"/>
      <c r="C32" s="11"/>
      <c r="D32" s="11"/>
      <c r="E32" s="11"/>
      <c r="F32" s="11"/>
      <c r="G32" s="11"/>
      <c r="H32" s="11"/>
      <c r="I32" s="11"/>
      <c r="J32" s="11"/>
      <c r="K32" s="11"/>
      <c r="L32" s="11"/>
      <c r="M32" s="11"/>
      <c r="N32" s="11"/>
      <c r="O32" s="11"/>
      <c r="P32" s="11"/>
      <c r="Q32" s="11"/>
      <c r="R32" s="11"/>
      <c r="S32" s="11"/>
      <c r="T32" s="11"/>
      <c r="U32" s="11"/>
      <c r="V32" s="11"/>
      <c r="W32" s="12"/>
    </row>
    <row r="33" spans="1:25" ht="30" customHeight="1" x14ac:dyDescent="0.25">
      <c r="A33" s="115" t="s">
        <v>308</v>
      </c>
      <c r="B33" s="116"/>
      <c r="C33" s="116"/>
      <c r="D33" s="116"/>
      <c r="E33" s="116"/>
      <c r="F33" s="116"/>
      <c r="G33" s="116"/>
      <c r="H33" s="116"/>
      <c r="I33" s="116"/>
      <c r="J33" s="116"/>
      <c r="K33" s="116"/>
      <c r="L33" s="116"/>
      <c r="M33" s="116"/>
      <c r="N33" s="116"/>
      <c r="O33" s="116"/>
      <c r="P33" s="116"/>
      <c r="Q33" s="116"/>
      <c r="R33" s="116"/>
      <c r="S33" s="116"/>
      <c r="T33" s="116"/>
      <c r="U33" s="116"/>
      <c r="V33" s="116"/>
      <c r="W33" s="117"/>
      <c r="X33" s="13"/>
      <c r="Y33" s="13"/>
    </row>
    <row r="52" spans="1:1" x14ac:dyDescent="0.25">
      <c r="A52" t="s">
        <v>1021</v>
      </c>
    </row>
  </sheetData>
  <mergeCells count="7">
    <mergeCell ref="A2:W2"/>
    <mergeCell ref="A5:W5"/>
    <mergeCell ref="A15:W15"/>
    <mergeCell ref="A19:W19"/>
    <mergeCell ref="A33:W33"/>
    <mergeCell ref="A26:W26"/>
    <mergeCell ref="A22:W22"/>
  </mergeCell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80"/>
  <sheetViews>
    <sheetView workbookViewId="0">
      <selection activeCell="K17" sqref="K17"/>
    </sheetView>
  </sheetViews>
  <sheetFormatPr baseColWidth="10" defaultRowHeight="15" x14ac:dyDescent="0.25"/>
  <sheetData>
    <row r="1" spans="1:33" x14ac:dyDescent="0.25">
      <c r="A1" t="s">
        <v>1033</v>
      </c>
      <c r="B1" t="s">
        <v>1034</v>
      </c>
      <c r="C1" t="s">
        <v>1035</v>
      </c>
      <c r="D1" t="s">
        <v>1036</v>
      </c>
      <c r="E1" t="s">
        <v>1037</v>
      </c>
      <c r="F1" t="s">
        <v>1038</v>
      </c>
      <c r="G1" t="s">
        <v>1039</v>
      </c>
      <c r="H1" t="s">
        <v>1040</v>
      </c>
      <c r="I1" t="s">
        <v>1041</v>
      </c>
      <c r="J1" t="s">
        <v>1042</v>
      </c>
      <c r="K1" t="s">
        <v>1043</v>
      </c>
      <c r="L1" t="s">
        <v>1044</v>
      </c>
      <c r="M1" t="s">
        <v>1045</v>
      </c>
      <c r="N1" t="s">
        <v>1046</v>
      </c>
      <c r="O1" t="s">
        <v>1047</v>
      </c>
      <c r="P1" t="s">
        <v>1048</v>
      </c>
      <c r="Q1" t="s">
        <v>1049</v>
      </c>
      <c r="R1" t="s">
        <v>1050</v>
      </c>
      <c r="S1" t="s">
        <v>1051</v>
      </c>
      <c r="T1" t="s">
        <v>1052</v>
      </c>
      <c r="U1" t="s">
        <v>1054</v>
      </c>
      <c r="V1" t="s">
        <v>1055</v>
      </c>
      <c r="W1" t="s">
        <v>1056</v>
      </c>
      <c r="X1" t="s">
        <v>1057</v>
      </c>
      <c r="Y1" t="s">
        <v>1058</v>
      </c>
      <c r="Z1" t="s">
        <v>1059</v>
      </c>
      <c r="AA1" t="s">
        <v>1060</v>
      </c>
      <c r="AB1" t="s">
        <v>1061</v>
      </c>
      <c r="AC1" t="s">
        <v>1062</v>
      </c>
      <c r="AD1" t="s">
        <v>1063</v>
      </c>
      <c r="AE1" t="s">
        <v>1064</v>
      </c>
      <c r="AF1" t="s">
        <v>1065</v>
      </c>
      <c r="AG1" t="s">
        <v>1066</v>
      </c>
    </row>
    <row r="2" spans="1:33" x14ac:dyDescent="0.25">
      <c r="A2" t="s">
        <v>1495</v>
      </c>
      <c r="B2" t="s">
        <v>1496</v>
      </c>
      <c r="C2">
        <v>12871.3</v>
      </c>
      <c r="D2">
        <v>-1.4049492146091401E-3</v>
      </c>
      <c r="E2">
        <v>2.5244985850129802</v>
      </c>
      <c r="F2">
        <v>0.30519909356769898</v>
      </c>
      <c r="G2">
        <v>-0.467023560449981</v>
      </c>
      <c r="H2">
        <v>0.74269862565915001</v>
      </c>
      <c r="I2">
        <v>0.55708046041373704</v>
      </c>
      <c r="J2">
        <v>1.0507134285812301</v>
      </c>
      <c r="K2">
        <v>0.19762156539957301</v>
      </c>
      <c r="L2" t="s">
        <v>1071</v>
      </c>
      <c r="M2" t="s">
        <v>1070</v>
      </c>
      <c r="N2" t="s">
        <v>1071</v>
      </c>
      <c r="O2" t="s">
        <v>1069</v>
      </c>
      <c r="P2" t="s">
        <v>1070</v>
      </c>
      <c r="Q2" t="s">
        <v>1075</v>
      </c>
      <c r="R2" t="s">
        <v>1070</v>
      </c>
      <c r="S2" t="s">
        <v>1071</v>
      </c>
      <c r="T2" t="s">
        <v>1095</v>
      </c>
      <c r="U2">
        <v>-0.220009316113424</v>
      </c>
      <c r="V2">
        <v>-0.209967606464185</v>
      </c>
      <c r="W2">
        <v>-0.331279771974542</v>
      </c>
      <c r="X2">
        <v>-0.57004044852341895</v>
      </c>
      <c r="Y2">
        <v>-0.57602774732254303</v>
      </c>
      <c r="Z2">
        <v>-0.30778435916891</v>
      </c>
      <c r="AA2">
        <v>-0.175335287374035</v>
      </c>
      <c r="AB2">
        <v>-0.131498578587916</v>
      </c>
      <c r="AC2">
        <v>-1.4110248776945699E-2</v>
      </c>
      <c r="AD2">
        <v>-0.20828437156843799</v>
      </c>
      <c r="AE2">
        <v>-0.12684826027797699</v>
      </c>
      <c r="AF2">
        <v>5.3833933571365497E-2</v>
      </c>
      <c r="AG2">
        <v>-1.4049492146091401E-3</v>
      </c>
    </row>
    <row r="3" spans="1:33" x14ac:dyDescent="0.25">
      <c r="A3" t="s">
        <v>1497</v>
      </c>
      <c r="B3" t="s">
        <v>1498</v>
      </c>
      <c r="C3">
        <v>26266.7</v>
      </c>
      <c r="D3">
        <v>0.21165720177793301</v>
      </c>
      <c r="E3">
        <v>2.6453269087720201</v>
      </c>
      <c r="F3">
        <v>-2.8201425438546299E-2</v>
      </c>
      <c r="G3">
        <v>-1.1731247154740601</v>
      </c>
      <c r="H3">
        <v>0.71889445802626395</v>
      </c>
      <c r="I3">
        <v>0.64876002393712695</v>
      </c>
      <c r="J3">
        <v>0.62729838137861005</v>
      </c>
      <c r="K3">
        <v>0.82752464143033899</v>
      </c>
      <c r="L3" t="s">
        <v>1075</v>
      </c>
      <c r="M3" t="s">
        <v>1070</v>
      </c>
      <c r="N3" t="s">
        <v>1071</v>
      </c>
      <c r="O3" t="s">
        <v>1083</v>
      </c>
      <c r="P3" t="s">
        <v>1070</v>
      </c>
      <c r="Q3" t="s">
        <v>1075</v>
      </c>
      <c r="R3" t="s">
        <v>1075</v>
      </c>
      <c r="S3" t="s">
        <v>1070</v>
      </c>
      <c r="T3" t="s">
        <v>1095</v>
      </c>
      <c r="U3">
        <v>-0.45387090415068698</v>
      </c>
      <c r="V3">
        <v>-0.512431780344482</v>
      </c>
      <c r="W3">
        <v>-0.55150447438872197</v>
      </c>
      <c r="X3">
        <v>-0.68360070460845401</v>
      </c>
      <c r="Y3">
        <v>-0.86040755164788896</v>
      </c>
      <c r="Z3">
        <v>-0.77052401970170803</v>
      </c>
      <c r="AA3">
        <v>-0.53413389967374203</v>
      </c>
      <c r="AB3">
        <v>-0.32879679620625402</v>
      </c>
      <c r="AC3">
        <v>-0.179447427171082</v>
      </c>
      <c r="AD3">
        <v>-0.28410499588439903</v>
      </c>
      <c r="AE3">
        <v>-6.9525602738885195E-2</v>
      </c>
      <c r="AF3">
        <v>0.16345270953187599</v>
      </c>
      <c r="AG3">
        <v>0.21165720177793301</v>
      </c>
    </row>
    <row r="4" spans="1:33" x14ac:dyDescent="0.25">
      <c r="A4" t="s">
        <v>1499</v>
      </c>
      <c r="B4" t="s">
        <v>1500</v>
      </c>
      <c r="C4">
        <v>10629</v>
      </c>
      <c r="D4">
        <v>-5.52556754255598E-2</v>
      </c>
      <c r="E4">
        <v>-0.411300173888971</v>
      </c>
      <c r="F4">
        <v>0.48491953275120098</v>
      </c>
      <c r="G4">
        <v>0.79896461799928697</v>
      </c>
      <c r="H4">
        <v>-0.63946651251716202</v>
      </c>
      <c r="I4">
        <v>-0.68318183132946597</v>
      </c>
      <c r="J4">
        <v>0.79480443498403996</v>
      </c>
      <c r="K4">
        <v>-0.200896730838548</v>
      </c>
      <c r="L4" t="s">
        <v>1071</v>
      </c>
      <c r="M4" t="s">
        <v>1069</v>
      </c>
      <c r="N4" t="s">
        <v>1075</v>
      </c>
      <c r="O4" t="s">
        <v>1075</v>
      </c>
      <c r="P4" t="s">
        <v>1069</v>
      </c>
      <c r="Q4" t="s">
        <v>1069</v>
      </c>
      <c r="R4" t="s">
        <v>1070</v>
      </c>
      <c r="S4" t="s">
        <v>1071</v>
      </c>
      <c r="T4" t="s">
        <v>1095</v>
      </c>
      <c r="U4">
        <v>-0.64857690759379305</v>
      </c>
      <c r="V4">
        <v>-0.58817815750387503</v>
      </c>
      <c r="W4">
        <v>-0.29287996219883999</v>
      </c>
      <c r="X4">
        <v>-0.15560230680906301</v>
      </c>
      <c r="Y4">
        <v>-0.63762366288287597</v>
      </c>
      <c r="Z4">
        <v>-0.69554178771530395</v>
      </c>
      <c r="AA4">
        <v>-0.290405341675819</v>
      </c>
      <c r="AB4">
        <v>0.16774018273409699</v>
      </c>
      <c r="AC4">
        <v>-3.1440387883774602E-2</v>
      </c>
      <c r="AD4">
        <v>-1.4471969599198799E-2</v>
      </c>
      <c r="AE4">
        <v>0.24429263973481499</v>
      </c>
      <c r="AF4">
        <v>0.24435653507434499</v>
      </c>
      <c r="AG4">
        <v>-5.52556754255598E-2</v>
      </c>
    </row>
    <row r="5" spans="1:33" x14ac:dyDescent="0.25">
      <c r="A5" t="s">
        <v>1501</v>
      </c>
      <c r="B5" t="s">
        <v>1502</v>
      </c>
      <c r="C5">
        <v>994.8</v>
      </c>
      <c r="D5">
        <v>1.4308560064073099</v>
      </c>
      <c r="E5">
        <v>-0.55233894494330604</v>
      </c>
      <c r="F5">
        <v>0.86562256500531498</v>
      </c>
      <c r="G5">
        <v>0.48010796482475498</v>
      </c>
      <c r="H5">
        <v>0.315501852314237</v>
      </c>
      <c r="I5">
        <v>0.79118952267711495</v>
      </c>
      <c r="J5">
        <v>3.1462935270180701</v>
      </c>
      <c r="K5" t="e">
        <v>#NUM!</v>
      </c>
      <c r="L5" t="s">
        <v>1098</v>
      </c>
      <c r="M5" t="s">
        <v>1069</v>
      </c>
      <c r="N5" t="s">
        <v>1075</v>
      </c>
      <c r="O5" t="s">
        <v>1071</v>
      </c>
      <c r="P5" t="s">
        <v>1075</v>
      </c>
      <c r="Q5" t="s">
        <v>1075</v>
      </c>
      <c r="R5" t="s">
        <v>1070</v>
      </c>
      <c r="T5" t="s">
        <v>1095</v>
      </c>
      <c r="U5">
        <v>0.53478394905742699</v>
      </c>
      <c r="V5">
        <v>0.79815859106918396</v>
      </c>
      <c r="W5">
        <v>1.12950709513742</v>
      </c>
      <c r="X5">
        <v>1.46451029976409</v>
      </c>
      <c r="Y5">
        <v>1.07539229232235</v>
      </c>
      <c r="Z5">
        <v>-0.54935753706760204</v>
      </c>
      <c r="AA5">
        <v>-0.302999615131746</v>
      </c>
      <c r="AB5">
        <v>-0.72042094708524296</v>
      </c>
      <c r="AC5">
        <v>-1.1869773657431</v>
      </c>
      <c r="AD5">
        <v>-1.6505626397553399</v>
      </c>
      <c r="AE5">
        <v>-3.1571641983691098E-2</v>
      </c>
      <c r="AF5">
        <v>0.295058215595153</v>
      </c>
      <c r="AG5">
        <v>1.4308560064073099</v>
      </c>
    </row>
    <row r="6" spans="1:33" x14ac:dyDescent="0.25">
      <c r="A6" t="s">
        <v>1503</v>
      </c>
      <c r="B6" t="s">
        <v>1504</v>
      </c>
      <c r="C6">
        <v>12875.9</v>
      </c>
      <c r="D6">
        <v>0.74836117220360698</v>
      </c>
      <c r="E6">
        <v>3.4952584817704402</v>
      </c>
      <c r="F6">
        <v>-0.86928783532119003</v>
      </c>
      <c r="G6">
        <v>-0.62251719045107901</v>
      </c>
      <c r="H6">
        <v>0.36562981877641498</v>
      </c>
      <c r="I6">
        <v>1.02132699853353</v>
      </c>
      <c r="J6">
        <v>0.34443092070263498</v>
      </c>
      <c r="K6">
        <v>0.28236464897993802</v>
      </c>
      <c r="L6" t="s">
        <v>1078</v>
      </c>
      <c r="M6" t="s">
        <v>1070</v>
      </c>
      <c r="N6" t="s">
        <v>1069</v>
      </c>
      <c r="O6" t="s">
        <v>1069</v>
      </c>
      <c r="P6" t="s">
        <v>1075</v>
      </c>
      <c r="Q6" t="s">
        <v>1075</v>
      </c>
      <c r="R6" t="s">
        <v>1075</v>
      </c>
      <c r="S6" t="s">
        <v>1075</v>
      </c>
      <c r="T6" t="s">
        <v>1095</v>
      </c>
      <c r="U6">
        <v>-1.7745428919614501E-3</v>
      </c>
      <c r="V6">
        <v>-0.139318935070502</v>
      </c>
      <c r="W6">
        <v>-0.29997451373154299</v>
      </c>
      <c r="X6">
        <v>-0.464564940360427</v>
      </c>
      <c r="Y6">
        <v>-0.64756522691448903</v>
      </c>
      <c r="Z6">
        <v>-0.57662791735250196</v>
      </c>
      <c r="AA6">
        <v>-4.59355203805262E-3</v>
      </c>
      <c r="AB6">
        <v>0.59352574870194996</v>
      </c>
      <c r="AC6">
        <v>0.67469508612631202</v>
      </c>
      <c r="AD6">
        <v>0.480472005958341</v>
      </c>
      <c r="AE6">
        <v>0.75281243343653803</v>
      </c>
      <c r="AF6">
        <v>1.05910231814844</v>
      </c>
      <c r="AG6">
        <v>0.74836117220360698</v>
      </c>
    </row>
    <row r="7" spans="1:33" x14ac:dyDescent="0.25">
      <c r="A7" t="s">
        <v>1505</v>
      </c>
      <c r="B7" t="s">
        <v>1506</v>
      </c>
      <c r="C7">
        <v>33058.199999999997</v>
      </c>
      <c r="D7">
        <v>1.2931849712271599</v>
      </c>
      <c r="E7">
        <v>1.3247220716922401</v>
      </c>
      <c r="F7">
        <v>9.7003538802929001E-2</v>
      </c>
      <c r="G7">
        <v>0.46068475482020299</v>
      </c>
      <c r="H7">
        <v>0.26739672292595201</v>
      </c>
      <c r="I7">
        <v>0.82129614824374697</v>
      </c>
      <c r="J7">
        <v>0.44846168818084697</v>
      </c>
      <c r="K7">
        <v>-0.63851317901313698</v>
      </c>
      <c r="L7" t="s">
        <v>1098</v>
      </c>
      <c r="M7" t="s">
        <v>1070</v>
      </c>
      <c r="N7" t="s">
        <v>1071</v>
      </c>
      <c r="O7" t="s">
        <v>1071</v>
      </c>
      <c r="P7" t="s">
        <v>1071</v>
      </c>
      <c r="Q7" t="s">
        <v>1075</v>
      </c>
      <c r="R7" t="s">
        <v>1075</v>
      </c>
      <c r="S7" t="s">
        <v>1069</v>
      </c>
      <c r="T7" t="s">
        <v>1095</v>
      </c>
      <c r="U7">
        <v>0.48226701024226998</v>
      </c>
      <c r="V7">
        <v>0.52269349326543202</v>
      </c>
      <c r="W7">
        <v>0.24970617864452199</v>
      </c>
      <c r="X7">
        <v>-5.0737587889892598E-2</v>
      </c>
      <c r="Y7">
        <v>-0.27902536623580898</v>
      </c>
      <c r="Z7">
        <v>-0.22932634532309401</v>
      </c>
      <c r="AA7">
        <v>0.28436024573350299</v>
      </c>
      <c r="AB7">
        <v>0.781928389973781</v>
      </c>
      <c r="AC7">
        <v>0.99250343591270396</v>
      </c>
      <c r="AD7">
        <v>0.97857518590439097</v>
      </c>
      <c r="AE7">
        <v>1.16620912672157</v>
      </c>
      <c r="AF7">
        <v>1.3108567578855901</v>
      </c>
      <c r="AG7">
        <v>1.2931849712271599</v>
      </c>
    </row>
    <row r="8" spans="1:33" x14ac:dyDescent="0.25">
      <c r="A8" t="s">
        <v>1507</v>
      </c>
      <c r="B8" t="s">
        <v>1508</v>
      </c>
      <c r="C8">
        <v>54472</v>
      </c>
      <c r="D8">
        <v>1.27330940125434</v>
      </c>
      <c r="E8">
        <v>2.5203197168280602</v>
      </c>
      <c r="F8">
        <v>0.99120867641341504</v>
      </c>
      <c r="G8">
        <v>-0.23255612505980799</v>
      </c>
      <c r="H8">
        <v>4.8796167804806598E-2</v>
      </c>
      <c r="I8">
        <v>0.58406111142161798</v>
      </c>
      <c r="J8">
        <v>0.134813885962176</v>
      </c>
      <c r="K8">
        <v>-0.35085716416120699</v>
      </c>
      <c r="L8" t="s">
        <v>1098</v>
      </c>
      <c r="M8" t="s">
        <v>1070</v>
      </c>
      <c r="N8" t="s">
        <v>1075</v>
      </c>
      <c r="O8" t="s">
        <v>1069</v>
      </c>
      <c r="P8" t="s">
        <v>1071</v>
      </c>
      <c r="Q8" t="s">
        <v>1075</v>
      </c>
      <c r="R8" t="s">
        <v>1075</v>
      </c>
      <c r="S8" t="s">
        <v>1069</v>
      </c>
      <c r="T8" t="s">
        <v>1095</v>
      </c>
      <c r="U8">
        <v>0.44891455606026798</v>
      </c>
      <c r="V8">
        <v>0.61307748461275302</v>
      </c>
      <c r="W8">
        <v>0.36289983119491798</v>
      </c>
      <c r="X8">
        <v>6.7823722006545295E-2</v>
      </c>
      <c r="Y8">
        <v>-3.3456562063997303E-2</v>
      </c>
      <c r="Z8">
        <v>9.8108936973362204E-2</v>
      </c>
      <c r="AA8">
        <v>0.48048221389142198</v>
      </c>
      <c r="AB8">
        <v>0.78952287477560101</v>
      </c>
      <c r="AC8">
        <v>0.98239406320287104</v>
      </c>
      <c r="AD8">
        <v>0.99673977250147505</v>
      </c>
      <c r="AE8">
        <v>1.1707218186461501</v>
      </c>
      <c r="AF8">
        <v>1.30364225247057</v>
      </c>
      <c r="AG8">
        <v>1.27330940125434</v>
      </c>
    </row>
    <row r="9" spans="1:33" x14ac:dyDescent="0.25">
      <c r="A9" t="s">
        <v>1509</v>
      </c>
      <c r="B9" t="s">
        <v>1134</v>
      </c>
      <c r="C9">
        <v>11964.1</v>
      </c>
      <c r="D9">
        <v>0.71342416720351798</v>
      </c>
      <c r="E9">
        <v>6.0945391983187797E-2</v>
      </c>
      <c r="F9">
        <v>-0.47027274226354598</v>
      </c>
      <c r="G9">
        <v>0.43489570590106302</v>
      </c>
      <c r="H9">
        <v>0.50870615081422499</v>
      </c>
      <c r="I9">
        <v>0.67763110754724698</v>
      </c>
      <c r="J9">
        <v>0.270802881216408</v>
      </c>
      <c r="K9">
        <v>-0.91266224061580503</v>
      </c>
      <c r="L9" t="s">
        <v>1078</v>
      </c>
      <c r="M9" t="s">
        <v>1075</v>
      </c>
      <c r="N9" t="s">
        <v>1069</v>
      </c>
      <c r="O9" t="s">
        <v>1071</v>
      </c>
      <c r="P9" t="s">
        <v>1075</v>
      </c>
      <c r="Q9" t="s">
        <v>1075</v>
      </c>
      <c r="R9" t="s">
        <v>1075</v>
      </c>
      <c r="S9" t="s">
        <v>1083</v>
      </c>
      <c r="T9" t="s">
        <v>1095</v>
      </c>
      <c r="U9">
        <v>1.3506765126923099E-2</v>
      </c>
      <c r="V9">
        <v>0.135095347809602</v>
      </c>
      <c r="W9">
        <v>3.1546099380296302E-2</v>
      </c>
      <c r="X9">
        <v>-0.30838471848607202</v>
      </c>
      <c r="Y9">
        <v>-0.43860991197937899</v>
      </c>
      <c r="Z9">
        <v>-0.18660892487112199</v>
      </c>
      <c r="AA9">
        <v>0.21787175701222999</v>
      </c>
      <c r="AB9">
        <v>0.56965254921257402</v>
      </c>
      <c r="AC9">
        <v>0.73074649969468797</v>
      </c>
      <c r="AD9">
        <v>0.58882181412037005</v>
      </c>
      <c r="AE9">
        <v>0.85754787268216903</v>
      </c>
      <c r="AF9">
        <v>1.0983483492878501</v>
      </c>
      <c r="AG9">
        <v>0.71342416720351798</v>
      </c>
    </row>
    <row r="10" spans="1:33" x14ac:dyDescent="0.25">
      <c r="A10" t="s">
        <v>1510</v>
      </c>
      <c r="B10" t="s">
        <v>1511</v>
      </c>
      <c r="C10">
        <v>39440.800000000003</v>
      </c>
      <c r="D10">
        <v>2.06581194538157</v>
      </c>
      <c r="E10">
        <v>2.1284167519756498</v>
      </c>
      <c r="F10">
        <v>0.39614906396800698</v>
      </c>
      <c r="G10">
        <v>0.79729436668811604</v>
      </c>
      <c r="H10">
        <v>-0.73091431214487401</v>
      </c>
      <c r="I10">
        <v>-9.3760782743645701E-2</v>
      </c>
      <c r="J10">
        <v>5.4292213274654999E-2</v>
      </c>
      <c r="K10">
        <v>-0.87368181603792605</v>
      </c>
      <c r="L10" t="s">
        <v>1098</v>
      </c>
      <c r="M10" t="s">
        <v>1070</v>
      </c>
      <c r="N10" t="s">
        <v>1075</v>
      </c>
      <c r="O10" t="s">
        <v>1075</v>
      </c>
      <c r="P10" t="s">
        <v>1083</v>
      </c>
      <c r="Q10" t="s">
        <v>1071</v>
      </c>
      <c r="R10" t="s">
        <v>1075</v>
      </c>
      <c r="S10" t="s">
        <v>1083</v>
      </c>
      <c r="T10" t="s">
        <v>1095</v>
      </c>
      <c r="U10">
        <v>1.01912088938871</v>
      </c>
      <c r="V10">
        <v>0.87409626098718096</v>
      </c>
      <c r="W10">
        <v>0.47415701211668798</v>
      </c>
      <c r="X10">
        <v>0.22645105550988301</v>
      </c>
      <c r="Y10">
        <v>0.18472501030579899</v>
      </c>
      <c r="Z10">
        <v>0.45857232157439898</v>
      </c>
      <c r="AA10">
        <v>1.1260522242044</v>
      </c>
      <c r="AB10">
        <v>1.3717643383004601</v>
      </c>
      <c r="AC10">
        <v>1.4075240086895999</v>
      </c>
      <c r="AD10">
        <v>1.47843287805754</v>
      </c>
      <c r="AE10">
        <v>1.73012254112979</v>
      </c>
      <c r="AF10">
        <v>2.1531044926518899</v>
      </c>
      <c r="AG10">
        <v>2.06581194538157</v>
      </c>
    </row>
    <row r="11" spans="1:33" x14ac:dyDescent="0.25">
      <c r="A11" t="s">
        <v>1512</v>
      </c>
      <c r="B11" t="s">
        <v>1513</v>
      </c>
      <c r="C11">
        <v>25406.1</v>
      </c>
      <c r="D11">
        <v>1.0723033190511799</v>
      </c>
      <c r="E11">
        <v>0.63137303471874395</v>
      </c>
      <c r="F11">
        <v>0.92202168856661804</v>
      </c>
      <c r="G11">
        <v>0.86275779893152005</v>
      </c>
      <c r="H11">
        <v>-1.30767197144942</v>
      </c>
      <c r="I11">
        <v>-1.2582739115754</v>
      </c>
      <c r="J11">
        <v>-0.12598705740313601</v>
      </c>
      <c r="K11">
        <v>-1.5384454053935399</v>
      </c>
      <c r="L11" t="s">
        <v>1098</v>
      </c>
      <c r="M11" t="s">
        <v>1070</v>
      </c>
      <c r="N11" t="s">
        <v>1075</v>
      </c>
      <c r="O11" t="s">
        <v>1075</v>
      </c>
      <c r="P11" t="s">
        <v>1083</v>
      </c>
      <c r="Q11" t="s">
        <v>1083</v>
      </c>
      <c r="R11" t="s">
        <v>1071</v>
      </c>
      <c r="S11" t="s">
        <v>1083</v>
      </c>
      <c r="T11" t="s">
        <v>1095</v>
      </c>
      <c r="U11">
        <v>1.12448083228189</v>
      </c>
      <c r="V11">
        <v>1.0069125007883899</v>
      </c>
      <c r="W11">
        <v>0.44783590933657802</v>
      </c>
      <c r="X11">
        <v>6.31798048605825E-2</v>
      </c>
      <c r="Y11">
        <v>-9.1745463002915598E-2</v>
      </c>
      <c r="Z11">
        <v>0.16840257611491199</v>
      </c>
      <c r="AA11">
        <v>0.90740005320980199</v>
      </c>
      <c r="AB11">
        <v>1.1736439312939899</v>
      </c>
      <c r="AC11">
        <v>1.14219074044221</v>
      </c>
      <c r="AD11">
        <v>0.82821182749010602</v>
      </c>
      <c r="AE11">
        <v>1.06601066507098</v>
      </c>
      <c r="AF11">
        <v>1.4259928117818901</v>
      </c>
      <c r="AG11">
        <v>1.0723033190511799</v>
      </c>
    </row>
    <row r="12" spans="1:33" x14ac:dyDescent="0.25">
      <c r="A12" t="s">
        <v>1514</v>
      </c>
      <c r="B12" t="s">
        <v>1152</v>
      </c>
      <c r="C12">
        <v>8808.7000000000007</v>
      </c>
      <c r="D12">
        <v>1.1987224053407499</v>
      </c>
      <c r="E12">
        <v>2.1783303312947502</v>
      </c>
      <c r="F12">
        <v>-0.47027274226354598</v>
      </c>
      <c r="G12">
        <v>0.596889907630619</v>
      </c>
      <c r="H12">
        <v>0.29209806046969999</v>
      </c>
      <c r="I12">
        <v>0.79464762837870695</v>
      </c>
      <c r="J12">
        <v>-0.59372862055273401</v>
      </c>
      <c r="K12">
        <v>-0.28465798650781698</v>
      </c>
      <c r="L12" t="s">
        <v>1098</v>
      </c>
      <c r="M12" t="s">
        <v>1070</v>
      </c>
      <c r="N12" t="s">
        <v>1069</v>
      </c>
      <c r="O12" t="s">
        <v>1075</v>
      </c>
      <c r="P12" t="s">
        <v>1075</v>
      </c>
      <c r="Q12" t="s">
        <v>1075</v>
      </c>
      <c r="R12" t="s">
        <v>1069</v>
      </c>
      <c r="S12" t="s">
        <v>1069</v>
      </c>
      <c r="T12" t="s">
        <v>1095</v>
      </c>
      <c r="U12">
        <v>-6.5521631858633606E-2</v>
      </c>
      <c r="V12">
        <v>-0.36800394737508801</v>
      </c>
      <c r="W12">
        <v>-0.230986692793064</v>
      </c>
      <c r="X12">
        <v>-0.13784673104878301</v>
      </c>
      <c r="Y12">
        <v>-0.318838460158959</v>
      </c>
      <c r="Z12">
        <v>-0.25347554765272001</v>
      </c>
      <c r="AA12">
        <v>2.2228338826860702E-2</v>
      </c>
      <c r="AB12">
        <v>0.67156525484729501</v>
      </c>
      <c r="AC12">
        <v>0.75802088530165601</v>
      </c>
      <c r="AD12">
        <v>0.45826742271419502</v>
      </c>
      <c r="AE12">
        <v>0.79893804697757598</v>
      </c>
      <c r="AF12">
        <v>1.1836302722312999</v>
      </c>
      <c r="AG12">
        <v>1.1987224053407499</v>
      </c>
    </row>
    <row r="13" spans="1:33" x14ac:dyDescent="0.25">
      <c r="A13" t="s">
        <v>1515</v>
      </c>
      <c r="B13" t="s">
        <v>1516</v>
      </c>
      <c r="C13">
        <v>3417.3</v>
      </c>
      <c r="D13">
        <v>2.52841431240092</v>
      </c>
      <c r="E13">
        <v>0.71189228540509297</v>
      </c>
      <c r="F13">
        <v>1.8697689041125001</v>
      </c>
      <c r="G13">
        <v>1.19311998784262</v>
      </c>
      <c r="H13">
        <v>-0.19155233113125</v>
      </c>
      <c r="I13">
        <v>-0.435275173478466</v>
      </c>
      <c r="J13">
        <v>1.30962778726882</v>
      </c>
      <c r="K13">
        <v>-0.60395292811005297</v>
      </c>
      <c r="L13" t="s">
        <v>1098</v>
      </c>
      <c r="M13" t="s">
        <v>1070</v>
      </c>
      <c r="N13" t="s">
        <v>1070</v>
      </c>
      <c r="O13" t="s">
        <v>1070</v>
      </c>
      <c r="P13" t="s">
        <v>1071</v>
      </c>
      <c r="Q13" t="s">
        <v>1069</v>
      </c>
      <c r="R13" t="s">
        <v>1070</v>
      </c>
      <c r="S13" t="s">
        <v>1069</v>
      </c>
      <c r="T13" t="s">
        <v>1095</v>
      </c>
      <c r="U13">
        <v>0.618891385708773</v>
      </c>
      <c r="V13">
        <v>0.54925403511487503</v>
      </c>
      <c r="W13">
        <v>0.39358751841267697</v>
      </c>
      <c r="X13">
        <v>-0.223450199392767</v>
      </c>
      <c r="Y13">
        <v>-0.20636387391564201</v>
      </c>
      <c r="Z13">
        <v>0.62674629954074901</v>
      </c>
      <c r="AA13">
        <v>1.40600505455613</v>
      </c>
      <c r="AB13">
        <v>1.1023932487079799</v>
      </c>
      <c r="AC13">
        <v>0.97003001157175905</v>
      </c>
      <c r="AD13">
        <v>1.3787170387415499</v>
      </c>
      <c r="AE13">
        <v>1.68469585052756</v>
      </c>
      <c r="AF13">
        <v>1.9799495070336199</v>
      </c>
      <c r="AG13">
        <v>2.52841431240092</v>
      </c>
    </row>
    <row r="14" spans="1:33" x14ac:dyDescent="0.25">
      <c r="A14" t="s">
        <v>1517</v>
      </c>
      <c r="B14" t="s">
        <v>1518</v>
      </c>
      <c r="C14">
        <v>17866</v>
      </c>
      <c r="D14">
        <v>3.40025674500367</v>
      </c>
      <c r="E14">
        <v>3.7998522551367402</v>
      </c>
      <c r="F14">
        <v>0.72406621214264699</v>
      </c>
      <c r="G14">
        <v>0.77582616186502895</v>
      </c>
      <c r="H14">
        <v>-0.12847217885291301</v>
      </c>
      <c r="I14">
        <v>1.0542523471554499</v>
      </c>
      <c r="J14">
        <v>0.11465120405936401</v>
      </c>
      <c r="K14">
        <v>-0.41886966745924398</v>
      </c>
      <c r="L14" t="s">
        <v>1098</v>
      </c>
      <c r="M14" t="s">
        <v>1070</v>
      </c>
      <c r="N14" t="s">
        <v>1075</v>
      </c>
      <c r="O14" t="s">
        <v>1075</v>
      </c>
      <c r="P14" t="s">
        <v>1071</v>
      </c>
      <c r="Q14" t="s">
        <v>1070</v>
      </c>
      <c r="R14" t="s">
        <v>1075</v>
      </c>
      <c r="S14" t="s">
        <v>1069</v>
      </c>
      <c r="T14" t="s">
        <v>1095</v>
      </c>
      <c r="U14">
        <v>1.2404126101756601</v>
      </c>
      <c r="V14">
        <v>1.16176626485362</v>
      </c>
      <c r="W14">
        <v>1.2786039980255299</v>
      </c>
      <c r="X14">
        <v>1.3417458886406799</v>
      </c>
      <c r="Y14">
        <v>1.26419681770028</v>
      </c>
      <c r="Z14">
        <v>1.4571874985523801</v>
      </c>
      <c r="AA14">
        <v>1.96399401520658</v>
      </c>
      <c r="AB14">
        <v>2.5165874410199498</v>
      </c>
      <c r="AC14">
        <v>1.60489359261958</v>
      </c>
      <c r="AD14">
        <v>1.6044346984337201</v>
      </c>
      <c r="AE14">
        <v>2.0072318703624101</v>
      </c>
      <c r="AF14">
        <v>2.66359275265863</v>
      </c>
      <c r="AG14">
        <v>3.40025674500367</v>
      </c>
    </row>
    <row r="15" spans="1:33" x14ac:dyDescent="0.25">
      <c r="A15" t="s">
        <v>1519</v>
      </c>
      <c r="B15" t="s">
        <v>1520</v>
      </c>
      <c r="C15">
        <v>13766.2</v>
      </c>
      <c r="D15">
        <v>1.5740614781653599</v>
      </c>
      <c r="E15">
        <v>2.4410986699963999</v>
      </c>
      <c r="F15">
        <v>1.08778603400181</v>
      </c>
      <c r="G15">
        <v>0.46883024894342101</v>
      </c>
      <c r="H15">
        <v>0.14796203994610599</v>
      </c>
      <c r="I15">
        <v>1.3340896807389999</v>
      </c>
      <c r="J15">
        <v>-0.159369209250078</v>
      </c>
      <c r="K15">
        <v>-0.41584879091800198</v>
      </c>
      <c r="L15" t="s">
        <v>1098</v>
      </c>
      <c r="M15" t="s">
        <v>1070</v>
      </c>
      <c r="N15" t="s">
        <v>1070</v>
      </c>
      <c r="O15" t="s">
        <v>1071</v>
      </c>
      <c r="P15" t="s">
        <v>1071</v>
      </c>
      <c r="Q15" t="s">
        <v>1070</v>
      </c>
      <c r="R15" t="s">
        <v>1071</v>
      </c>
      <c r="S15" t="s">
        <v>1069</v>
      </c>
      <c r="T15" t="s">
        <v>1095</v>
      </c>
      <c r="U15">
        <v>1.0319249773403301</v>
      </c>
      <c r="V15">
        <v>1.01087501521319</v>
      </c>
      <c r="W15">
        <v>1.0267360749625101</v>
      </c>
      <c r="X15">
        <v>0.77662105058641295</v>
      </c>
      <c r="Y15">
        <v>0.55952823426835196</v>
      </c>
      <c r="Z15">
        <v>0.56456469001168996</v>
      </c>
      <c r="AA15">
        <v>1.11358387138821</v>
      </c>
      <c r="AB15">
        <v>1.2638766586324801</v>
      </c>
      <c r="AC15">
        <v>1.1329406549249801</v>
      </c>
      <c r="AD15">
        <v>1.1165005651640501</v>
      </c>
      <c r="AE15">
        <v>1.27384334456933</v>
      </c>
      <c r="AF15">
        <v>1.48203607335913</v>
      </c>
      <c r="AG15">
        <v>1.5740614781653599</v>
      </c>
    </row>
    <row r="16" spans="1:33" x14ac:dyDescent="0.25">
      <c r="A16" t="s">
        <v>1521</v>
      </c>
      <c r="B16" t="s">
        <v>1522</v>
      </c>
      <c r="C16">
        <v>19100.900000000001</v>
      </c>
      <c r="D16">
        <v>1.3875002232316</v>
      </c>
      <c r="E16">
        <v>2.2436424948053002</v>
      </c>
      <c r="F16">
        <v>-0.74715849768180398</v>
      </c>
      <c r="G16">
        <v>0.25666855366443703</v>
      </c>
      <c r="H16">
        <v>0.289084144731101</v>
      </c>
      <c r="I16">
        <v>0.95674522413478802</v>
      </c>
      <c r="J16">
        <v>0.48047458832955398</v>
      </c>
      <c r="K16">
        <v>-0.32237986485529702</v>
      </c>
      <c r="L16" t="s">
        <v>1098</v>
      </c>
      <c r="M16" t="s">
        <v>1070</v>
      </c>
      <c r="N16" t="s">
        <v>1069</v>
      </c>
      <c r="O16" t="s">
        <v>1071</v>
      </c>
      <c r="P16" t="s">
        <v>1075</v>
      </c>
      <c r="Q16" t="s">
        <v>1075</v>
      </c>
      <c r="R16" t="s">
        <v>1075</v>
      </c>
      <c r="S16" t="s">
        <v>1069</v>
      </c>
      <c r="T16" t="s">
        <v>1095</v>
      </c>
      <c r="U16">
        <v>0.41842756685549398</v>
      </c>
      <c r="V16">
        <v>0.52960267163571095</v>
      </c>
      <c r="W16">
        <v>0.30563317283968</v>
      </c>
      <c r="X16">
        <v>-7.2161437588657597E-3</v>
      </c>
      <c r="Y16">
        <v>-4.2113048667268602E-2</v>
      </c>
      <c r="Z16">
        <v>6.6215834356343206E-2</v>
      </c>
      <c r="AA16">
        <v>0.32744512258324099</v>
      </c>
      <c r="AB16">
        <v>0.68292589836319795</v>
      </c>
      <c r="AC16">
        <v>0.72070682773884798</v>
      </c>
      <c r="AD16">
        <v>0.61734130999363501</v>
      </c>
      <c r="AE16">
        <v>0.81105711216346799</v>
      </c>
      <c r="AF16">
        <v>1.3473088289334101</v>
      </c>
      <c r="AG16">
        <v>1.3875002232316</v>
      </c>
    </row>
    <row r="17" spans="1:33" x14ac:dyDescent="0.25">
      <c r="A17" t="s">
        <v>1523</v>
      </c>
      <c r="B17" t="s">
        <v>1524</v>
      </c>
      <c r="C17">
        <v>8203.6</v>
      </c>
      <c r="D17">
        <v>2.3406500803660899</v>
      </c>
      <c r="E17">
        <v>1.6382680204319</v>
      </c>
      <c r="F17">
        <v>1.3167107653119201</v>
      </c>
      <c r="G17">
        <v>1.0714544620500199</v>
      </c>
      <c r="H17">
        <v>-0.67940638226748296</v>
      </c>
      <c r="I17">
        <v>3.2978946998144201E-2</v>
      </c>
      <c r="J17">
        <v>0.78824315641162701</v>
      </c>
      <c r="K17">
        <v>-0.84444643233844097</v>
      </c>
      <c r="L17" t="s">
        <v>1098</v>
      </c>
      <c r="M17" t="s">
        <v>1070</v>
      </c>
      <c r="N17" t="s">
        <v>1070</v>
      </c>
      <c r="O17" t="s">
        <v>1070</v>
      </c>
      <c r="P17" t="s">
        <v>1069</v>
      </c>
      <c r="Q17" t="s">
        <v>1071</v>
      </c>
      <c r="R17" t="s">
        <v>1070</v>
      </c>
      <c r="S17" t="s">
        <v>1069</v>
      </c>
      <c r="T17" t="s">
        <v>1095</v>
      </c>
      <c r="U17">
        <v>1.01827007099598</v>
      </c>
      <c r="V17">
        <v>1.10660577593959</v>
      </c>
      <c r="W17">
        <v>0.61932419276278805</v>
      </c>
      <c r="X17">
        <v>0.470543796571051</v>
      </c>
      <c r="Y17">
        <v>0.93393502513985405</v>
      </c>
      <c r="Z17">
        <v>1.0590374078128499</v>
      </c>
      <c r="AA17">
        <v>1.81005937470413</v>
      </c>
      <c r="AB17">
        <v>2.3037678058101601</v>
      </c>
      <c r="AC17">
        <v>1.46967584737914</v>
      </c>
      <c r="AD17">
        <v>1.1189727951681401</v>
      </c>
      <c r="AE17">
        <v>1.6987654626901001</v>
      </c>
      <c r="AF17">
        <v>1.6185400327107899</v>
      </c>
      <c r="AG17">
        <v>2.3406500803660899</v>
      </c>
    </row>
    <row r="18" spans="1:33" x14ac:dyDescent="0.25">
      <c r="A18" t="s">
        <v>1525</v>
      </c>
      <c r="B18" t="s">
        <v>1178</v>
      </c>
      <c r="C18">
        <v>10641.5</v>
      </c>
      <c r="D18">
        <v>1.0394941351010201</v>
      </c>
      <c r="E18">
        <v>-0.65459600108957605</v>
      </c>
      <c r="F18">
        <v>-1.2502866243888899</v>
      </c>
      <c r="G18">
        <v>1.2700978747377301</v>
      </c>
      <c r="H18">
        <v>-0.39825373123806701</v>
      </c>
      <c r="I18">
        <v>0.99044678105020101</v>
      </c>
      <c r="J18">
        <v>1.0065574065218399</v>
      </c>
      <c r="K18">
        <v>-0.25719121615861001</v>
      </c>
      <c r="L18" t="s">
        <v>1098</v>
      </c>
      <c r="M18" t="s">
        <v>1083</v>
      </c>
      <c r="N18" t="s">
        <v>1083</v>
      </c>
      <c r="O18" t="s">
        <v>1070</v>
      </c>
      <c r="P18" t="s">
        <v>1069</v>
      </c>
      <c r="Q18" t="s">
        <v>1075</v>
      </c>
      <c r="R18" t="s">
        <v>1070</v>
      </c>
      <c r="S18" t="s">
        <v>1069</v>
      </c>
      <c r="T18" t="s">
        <v>1095</v>
      </c>
      <c r="U18">
        <v>-0.58310612709023801</v>
      </c>
      <c r="V18">
        <v>-0.57409856044536101</v>
      </c>
      <c r="W18">
        <v>-0.48864211581813299</v>
      </c>
      <c r="X18">
        <v>-0.67007196256034196</v>
      </c>
      <c r="Y18">
        <v>-0.67096339505508495</v>
      </c>
      <c r="Z18">
        <v>-0.33054932670169501</v>
      </c>
      <c r="AA18">
        <v>0.29157348607306699</v>
      </c>
      <c r="AB18">
        <v>0.69956969179828399</v>
      </c>
      <c r="AC18">
        <v>0.28085945863430001</v>
      </c>
      <c r="AD18">
        <v>1.22410622624336E-2</v>
      </c>
      <c r="AE18">
        <v>0.66811439877513801</v>
      </c>
      <c r="AF18">
        <v>1.3321382016490499</v>
      </c>
      <c r="AG18">
        <v>1.0394941351010201</v>
      </c>
    </row>
    <row r="19" spans="1:33" x14ac:dyDescent="0.25">
      <c r="A19" t="s">
        <v>1526</v>
      </c>
      <c r="B19" t="s">
        <v>1527</v>
      </c>
      <c r="C19">
        <v>16663.599999999999</v>
      </c>
      <c r="D19">
        <v>0.42997412991393902</v>
      </c>
      <c r="E19">
        <v>-0.75295920740925804</v>
      </c>
      <c r="F19">
        <v>-1.2502866243888899</v>
      </c>
      <c r="G19">
        <v>1.1671987449627801</v>
      </c>
      <c r="H19">
        <v>0.30730512492012202</v>
      </c>
      <c r="I19">
        <v>0.99686973610367602</v>
      </c>
      <c r="J19">
        <v>2.26848236442006</v>
      </c>
      <c r="K19">
        <v>2.2995466398123901E-2</v>
      </c>
      <c r="L19" t="s">
        <v>1075</v>
      </c>
      <c r="M19" t="s">
        <v>1083</v>
      </c>
      <c r="N19" t="s">
        <v>1083</v>
      </c>
      <c r="O19" t="s">
        <v>1070</v>
      </c>
      <c r="P19" t="s">
        <v>1075</v>
      </c>
      <c r="Q19" t="s">
        <v>1075</v>
      </c>
      <c r="R19" t="s">
        <v>1070</v>
      </c>
      <c r="S19" t="s">
        <v>1071</v>
      </c>
      <c r="T19" t="s">
        <v>1095</v>
      </c>
      <c r="U19">
        <v>-8.1306015607180204E-2</v>
      </c>
      <c r="V19">
        <v>-0.218898521987755</v>
      </c>
      <c r="W19">
        <v>-0.45956257284051999</v>
      </c>
      <c r="X19">
        <v>-0.42621090081234198</v>
      </c>
      <c r="Y19">
        <v>-0.65982600245137801</v>
      </c>
      <c r="Z19">
        <v>-0.71966812556833204</v>
      </c>
      <c r="AA19">
        <v>0.29968880203452503</v>
      </c>
      <c r="AB19">
        <v>0.40140993183949403</v>
      </c>
      <c r="AC19">
        <v>0.18494162377371101</v>
      </c>
      <c r="AD19">
        <v>0.39118580962215199</v>
      </c>
      <c r="AE19">
        <v>0.49249061823122797</v>
      </c>
      <c r="AF19">
        <v>0.62954010340814803</v>
      </c>
      <c r="AG19">
        <v>0.42997412991393902</v>
      </c>
    </row>
    <row r="20" spans="1:33" x14ac:dyDescent="0.25">
      <c r="A20" t="s">
        <v>1528</v>
      </c>
      <c r="B20" t="s">
        <v>1529</v>
      </c>
      <c r="C20">
        <v>16857.7</v>
      </c>
      <c r="D20">
        <v>0.84977314012274197</v>
      </c>
      <c r="E20">
        <v>-0.19084873475025399</v>
      </c>
      <c r="F20">
        <v>-1.64029356545157</v>
      </c>
      <c r="G20">
        <v>0.66717674524353698</v>
      </c>
      <c r="H20">
        <v>0.115563832246027</v>
      </c>
      <c r="I20">
        <v>1.2235814635359299</v>
      </c>
      <c r="J20">
        <v>1.1616419327571701</v>
      </c>
      <c r="K20">
        <v>-0.30859068912373899</v>
      </c>
      <c r="L20" t="s">
        <v>1078</v>
      </c>
      <c r="M20" t="s">
        <v>1071</v>
      </c>
      <c r="N20" t="s">
        <v>1083</v>
      </c>
      <c r="O20" t="s">
        <v>1075</v>
      </c>
      <c r="P20" t="s">
        <v>1071</v>
      </c>
      <c r="Q20" t="s">
        <v>1070</v>
      </c>
      <c r="R20" t="s">
        <v>1070</v>
      </c>
      <c r="S20" t="s">
        <v>1069</v>
      </c>
      <c r="T20" t="s">
        <v>1095</v>
      </c>
      <c r="U20">
        <v>-0.229568934990868</v>
      </c>
      <c r="V20">
        <v>5.96926956083111E-2</v>
      </c>
      <c r="W20">
        <v>5.0043533783128299E-2</v>
      </c>
      <c r="X20">
        <v>-0.51990783311554201</v>
      </c>
      <c r="Y20">
        <v>-0.64001987654339498</v>
      </c>
      <c r="Z20">
        <v>-0.42941921778414499</v>
      </c>
      <c r="AA20">
        <v>9.1385738422577995E-2</v>
      </c>
      <c r="AB20">
        <v>0.36183734440453602</v>
      </c>
      <c r="AC20">
        <v>3.1973084966934899E-2</v>
      </c>
      <c r="AD20">
        <v>-0.125483458494977</v>
      </c>
      <c r="AE20">
        <v>-5.8214220372857499E-2</v>
      </c>
      <c r="AF20">
        <v>0.424240301457049</v>
      </c>
      <c r="AG20">
        <v>0.84977314012274197</v>
      </c>
    </row>
    <row r="21" spans="1:33" x14ac:dyDescent="0.25">
      <c r="A21" t="s">
        <v>1530</v>
      </c>
      <c r="B21" t="s">
        <v>1531</v>
      </c>
      <c r="C21">
        <v>14919.4</v>
      </c>
      <c r="D21">
        <v>1.4191660501086301</v>
      </c>
      <c r="E21">
        <v>3.0035517039386899</v>
      </c>
      <c r="F21">
        <v>-1.4669687653911101</v>
      </c>
      <c r="G21">
        <v>0.36389523353349701</v>
      </c>
      <c r="H21">
        <v>0.71155045551539098</v>
      </c>
      <c r="I21">
        <v>1.4561640157365301</v>
      </c>
      <c r="J21">
        <v>-0.234690837764395</v>
      </c>
      <c r="K21">
        <v>0.61583367119883803</v>
      </c>
      <c r="L21" t="s">
        <v>1098</v>
      </c>
      <c r="M21" t="s">
        <v>1070</v>
      </c>
      <c r="N21" t="s">
        <v>1083</v>
      </c>
      <c r="O21" t="s">
        <v>1071</v>
      </c>
      <c r="P21" t="s">
        <v>1070</v>
      </c>
      <c r="Q21" t="s">
        <v>1070</v>
      </c>
      <c r="R21" t="s">
        <v>1071</v>
      </c>
      <c r="S21" t="s">
        <v>1075</v>
      </c>
      <c r="T21" t="s">
        <v>1095</v>
      </c>
      <c r="U21">
        <v>0.12260381872227701</v>
      </c>
      <c r="V21">
        <v>8.5521510542000204E-2</v>
      </c>
      <c r="W21">
        <v>-0.371116006730764</v>
      </c>
      <c r="X21">
        <v>-0.31160609169966202</v>
      </c>
      <c r="Y21">
        <v>-0.26105097978713998</v>
      </c>
      <c r="Z21">
        <v>-0.339783666500037</v>
      </c>
      <c r="AA21">
        <v>0.283216323831329</v>
      </c>
      <c r="AB21">
        <v>0.51675968686160201</v>
      </c>
      <c r="AC21">
        <v>0.72015538821238501</v>
      </c>
      <c r="AD21">
        <v>0.81475218117224402</v>
      </c>
      <c r="AE21">
        <v>0.89306378981117496</v>
      </c>
      <c r="AF21">
        <v>1.5066928710340699</v>
      </c>
      <c r="AG21">
        <v>1.4191660501086301</v>
      </c>
    </row>
    <row r="22" spans="1:33" x14ac:dyDescent="0.25">
      <c r="A22" t="s">
        <v>1532</v>
      </c>
      <c r="B22" t="s">
        <v>1533</v>
      </c>
      <c r="C22">
        <v>14830.7</v>
      </c>
      <c r="D22">
        <v>0.38048504134532501</v>
      </c>
      <c r="E22">
        <v>4.3752873055271504</v>
      </c>
      <c r="F22">
        <v>-1.53473631856332</v>
      </c>
      <c r="G22">
        <v>-1.9668092920961</v>
      </c>
      <c r="H22">
        <v>0.74368491537399795</v>
      </c>
      <c r="I22">
        <v>1.27159236131632</v>
      </c>
      <c r="J22">
        <v>-4.8895206500449997E-2</v>
      </c>
      <c r="K22">
        <v>0.43421508192497799</v>
      </c>
      <c r="L22" t="s">
        <v>1075</v>
      </c>
      <c r="M22" t="s">
        <v>1070</v>
      </c>
      <c r="N22" t="s">
        <v>1083</v>
      </c>
      <c r="O22" t="s">
        <v>1083</v>
      </c>
      <c r="P22" t="s">
        <v>1070</v>
      </c>
      <c r="Q22" t="s">
        <v>1070</v>
      </c>
      <c r="R22" t="s">
        <v>1071</v>
      </c>
      <c r="S22" t="s">
        <v>1075</v>
      </c>
      <c r="T22" t="s">
        <v>1095</v>
      </c>
      <c r="U22">
        <v>-0.54856830124369704</v>
      </c>
      <c r="V22">
        <v>-0.65042992751274697</v>
      </c>
      <c r="W22">
        <v>-0.84031035334565096</v>
      </c>
      <c r="X22">
        <v>-0.893828807123208</v>
      </c>
      <c r="Y22">
        <v>-0.81230818389513604</v>
      </c>
      <c r="Z22">
        <v>-0.73238581238077005</v>
      </c>
      <c r="AA22">
        <v>-0.301363058606753</v>
      </c>
      <c r="AB22">
        <v>-1.7099452893467901E-2</v>
      </c>
      <c r="AC22">
        <v>-0.12990959576783701</v>
      </c>
      <c r="AD22">
        <v>-0.34844732802312101</v>
      </c>
      <c r="AE22">
        <v>0.17319750439524401</v>
      </c>
      <c r="AF22">
        <v>0.757775447200289</v>
      </c>
      <c r="AG22">
        <v>0.38048504134532501</v>
      </c>
    </row>
    <row r="23" spans="1:33" x14ac:dyDescent="0.25">
      <c r="A23" t="s">
        <v>1534</v>
      </c>
      <c r="B23" t="s">
        <v>1535</v>
      </c>
      <c r="C23">
        <v>27230.400000000001</v>
      </c>
      <c r="D23">
        <v>2.2995045068045101</v>
      </c>
      <c r="E23">
        <v>0.34846521183539297</v>
      </c>
      <c r="F23">
        <v>-8.0265801200871498E-2</v>
      </c>
      <c r="G23">
        <v>1.08548645659447</v>
      </c>
      <c r="H23">
        <v>-0.66516664920231505</v>
      </c>
      <c r="I23">
        <v>-8.4416684631363995E-2</v>
      </c>
      <c r="J23">
        <v>-0.18189931779544399</v>
      </c>
      <c r="K23">
        <v>-1.0441623005242799</v>
      </c>
      <c r="L23" t="s">
        <v>1098</v>
      </c>
      <c r="M23" t="s">
        <v>1075</v>
      </c>
      <c r="N23" t="s">
        <v>1071</v>
      </c>
      <c r="O23" t="s">
        <v>1070</v>
      </c>
      <c r="P23" t="s">
        <v>1069</v>
      </c>
      <c r="Q23" t="s">
        <v>1071</v>
      </c>
      <c r="R23" t="s">
        <v>1071</v>
      </c>
      <c r="S23" t="s">
        <v>1083</v>
      </c>
      <c r="T23" t="s">
        <v>1095</v>
      </c>
      <c r="U23">
        <v>0.30027098969014199</v>
      </c>
      <c r="V23">
        <v>0.153480132771386</v>
      </c>
      <c r="W23">
        <v>5.0082102123276198E-2</v>
      </c>
      <c r="X23">
        <v>2.4962254376097601E-2</v>
      </c>
      <c r="Y23">
        <v>-2.4095327791334598E-3</v>
      </c>
      <c r="Z23">
        <v>0.365655382156857</v>
      </c>
      <c r="AA23">
        <v>1.0885571457947401</v>
      </c>
      <c r="AB23">
        <v>1.9053816294549799</v>
      </c>
      <c r="AC23">
        <v>0.83645820595891196</v>
      </c>
      <c r="AD23">
        <v>0.55840578107105099</v>
      </c>
      <c r="AE23">
        <v>0.92676471693722295</v>
      </c>
      <c r="AF23">
        <v>1.64500900208293</v>
      </c>
      <c r="AG23">
        <v>2.2995045068045101</v>
      </c>
    </row>
    <row r="24" spans="1:33" x14ac:dyDescent="0.25">
      <c r="A24" t="s">
        <v>1536</v>
      </c>
      <c r="B24" t="s">
        <v>1537</v>
      </c>
      <c r="C24">
        <v>17564.7</v>
      </c>
      <c r="D24">
        <v>0.65147097075204696</v>
      </c>
      <c r="E24">
        <v>8.3440906186663499E-2</v>
      </c>
      <c r="F24">
        <v>-0.63440707470471402</v>
      </c>
      <c r="G24">
        <v>0.31240124594701801</v>
      </c>
      <c r="H24">
        <v>-0.19626393400275599</v>
      </c>
      <c r="I24">
        <v>-4.3022321173893797E-2</v>
      </c>
      <c r="J24">
        <v>0.79668440970283305</v>
      </c>
      <c r="K24">
        <v>1.0775498865272399</v>
      </c>
      <c r="L24" t="s">
        <v>1078</v>
      </c>
      <c r="M24" t="s">
        <v>1075</v>
      </c>
      <c r="N24" t="s">
        <v>1069</v>
      </c>
      <c r="O24" t="s">
        <v>1071</v>
      </c>
      <c r="P24" t="s">
        <v>1071</v>
      </c>
      <c r="Q24" t="s">
        <v>1071</v>
      </c>
      <c r="R24" t="s">
        <v>1070</v>
      </c>
      <c r="S24" t="s">
        <v>1070</v>
      </c>
      <c r="T24" t="s">
        <v>1095</v>
      </c>
      <c r="U24">
        <v>-0.21623104569754201</v>
      </c>
      <c r="V24">
        <v>-0.188944592041771</v>
      </c>
      <c r="W24">
        <v>-0.28400663366107498</v>
      </c>
      <c r="X24">
        <v>-0.50160939437767704</v>
      </c>
      <c r="Y24">
        <v>-0.46672169927061802</v>
      </c>
      <c r="Z24">
        <v>-0.26161539149922303</v>
      </c>
      <c r="AA24">
        <v>-7.6499977558178195E-2</v>
      </c>
      <c r="AB24">
        <v>0.30387597550053003</v>
      </c>
      <c r="AC24">
        <v>0.49292164438950697</v>
      </c>
      <c r="AD24">
        <v>0.19104472759451499</v>
      </c>
      <c r="AE24">
        <v>0.38817569870494401</v>
      </c>
      <c r="AF24">
        <v>0.61555067913580797</v>
      </c>
      <c r="AG24">
        <v>0.65147097075204696</v>
      </c>
    </row>
    <row r="25" spans="1:33" x14ac:dyDescent="0.25">
      <c r="A25" t="s">
        <v>1538</v>
      </c>
      <c r="B25" t="s">
        <v>1539</v>
      </c>
      <c r="C25">
        <v>7887.8</v>
      </c>
      <c r="D25">
        <v>1.0297468366212601</v>
      </c>
      <c r="E25">
        <v>6.6282398954807004E-2</v>
      </c>
      <c r="F25">
        <v>-2.46211586551764E-2</v>
      </c>
      <c r="G25">
        <v>0.59854593660940003</v>
      </c>
      <c r="H25">
        <v>-0.19084489641659599</v>
      </c>
      <c r="I25">
        <v>1.0170340905697599</v>
      </c>
      <c r="J25">
        <v>0.15432534774873599</v>
      </c>
      <c r="K25">
        <v>0.31329536806983199</v>
      </c>
      <c r="L25" t="s">
        <v>1098</v>
      </c>
      <c r="M25" t="s">
        <v>1075</v>
      </c>
      <c r="N25" t="s">
        <v>1071</v>
      </c>
      <c r="O25" t="s">
        <v>1075</v>
      </c>
      <c r="P25" t="s">
        <v>1071</v>
      </c>
      <c r="Q25" t="s">
        <v>1075</v>
      </c>
      <c r="R25" t="s">
        <v>1075</v>
      </c>
      <c r="S25" t="s">
        <v>1075</v>
      </c>
      <c r="T25" t="s">
        <v>1095</v>
      </c>
      <c r="U25">
        <v>0.55282871202417405</v>
      </c>
      <c r="V25">
        <v>0.78407088323523699</v>
      </c>
      <c r="W25">
        <v>0.57955637071292798</v>
      </c>
      <c r="X25">
        <v>0.195871274003518</v>
      </c>
      <c r="Y25">
        <v>5.5672699236382003E-2</v>
      </c>
      <c r="Z25">
        <v>0.25782661916920502</v>
      </c>
      <c r="AA25">
        <v>0.633850373103233</v>
      </c>
      <c r="AB25">
        <v>0.748802710438074</v>
      </c>
      <c r="AC25">
        <v>0.99749807719334405</v>
      </c>
      <c r="AD25">
        <v>1.0327004301993301</v>
      </c>
      <c r="AE25">
        <v>1.2338256837139501</v>
      </c>
      <c r="AF25">
        <v>1.36842714838573</v>
      </c>
      <c r="AG25">
        <v>1.0297468366212601</v>
      </c>
    </row>
    <row r="26" spans="1:33" x14ac:dyDescent="0.25">
      <c r="A26" t="s">
        <v>1540</v>
      </c>
      <c r="B26" t="s">
        <v>1541</v>
      </c>
      <c r="C26">
        <v>4687.3</v>
      </c>
      <c r="D26">
        <v>0.91801320932256802</v>
      </c>
      <c r="E26">
        <v>-6.2828250231822605E-2</v>
      </c>
      <c r="F26">
        <v>-1.2502866243888899</v>
      </c>
      <c r="G26">
        <v>0.28996523303543698</v>
      </c>
      <c r="H26">
        <v>-7.9730768058652299E-2</v>
      </c>
      <c r="I26">
        <v>0.86477996868848805</v>
      </c>
      <c r="J26">
        <v>0.22640825599998901</v>
      </c>
      <c r="K26">
        <v>0.47650173300926002</v>
      </c>
      <c r="L26" t="s">
        <v>1098</v>
      </c>
      <c r="M26" t="s">
        <v>1071</v>
      </c>
      <c r="N26" t="s">
        <v>1083</v>
      </c>
      <c r="O26" t="s">
        <v>1071</v>
      </c>
      <c r="P26" t="s">
        <v>1071</v>
      </c>
      <c r="Q26" t="s">
        <v>1075</v>
      </c>
      <c r="R26" t="s">
        <v>1075</v>
      </c>
      <c r="S26" t="s">
        <v>1075</v>
      </c>
      <c r="T26" t="s">
        <v>1095</v>
      </c>
      <c r="U26">
        <v>0.244457220926144</v>
      </c>
      <c r="V26">
        <v>8.4023790334992701E-2</v>
      </c>
      <c r="W26">
        <v>0.56805659016963705</v>
      </c>
      <c r="X26">
        <v>0.115494322350325</v>
      </c>
      <c r="Y26">
        <v>-0.61863135265198399</v>
      </c>
      <c r="Z26">
        <v>-0.77168940485239401</v>
      </c>
      <c r="AA26">
        <v>-0.19429973993916599</v>
      </c>
      <c r="AB26">
        <v>0.24518723496222999</v>
      </c>
      <c r="AC26">
        <v>-0.45792314649634303</v>
      </c>
      <c r="AD26">
        <v>-0.47797971806787198</v>
      </c>
      <c r="AE26">
        <v>0.95581186368421001</v>
      </c>
      <c r="AF26">
        <v>1.1098834690021999</v>
      </c>
      <c r="AG26">
        <v>0.91801320932256802</v>
      </c>
    </row>
    <row r="27" spans="1:33" x14ac:dyDescent="0.25">
      <c r="A27" t="s">
        <v>1542</v>
      </c>
      <c r="B27" t="s">
        <v>1543</v>
      </c>
      <c r="C27">
        <v>23264.2</v>
      </c>
      <c r="D27">
        <v>1.46961022978138</v>
      </c>
      <c r="E27">
        <v>3.0017358327751</v>
      </c>
      <c r="F27">
        <v>-0.1134238177554</v>
      </c>
      <c r="G27">
        <v>-0.52838752842872005</v>
      </c>
      <c r="H27">
        <v>-0.160759913451446</v>
      </c>
      <c r="I27">
        <v>0.47124183882234399</v>
      </c>
      <c r="J27">
        <v>-0.40363092587265698</v>
      </c>
      <c r="K27">
        <v>4.2922760797737504E-3</v>
      </c>
      <c r="L27" t="s">
        <v>1098</v>
      </c>
      <c r="M27" t="s">
        <v>1070</v>
      </c>
      <c r="N27" t="s">
        <v>1071</v>
      </c>
      <c r="O27" t="s">
        <v>1069</v>
      </c>
      <c r="P27" t="s">
        <v>1071</v>
      </c>
      <c r="Q27" t="s">
        <v>1071</v>
      </c>
      <c r="R27" t="s">
        <v>1069</v>
      </c>
      <c r="S27" t="s">
        <v>1071</v>
      </c>
      <c r="T27" t="s">
        <v>1095</v>
      </c>
      <c r="U27">
        <v>0.27928482327197202</v>
      </c>
      <c r="V27">
        <v>0.294859901252779</v>
      </c>
      <c r="W27">
        <v>4.5778666907831103E-3</v>
      </c>
      <c r="X27">
        <v>-0.131568920207216</v>
      </c>
      <c r="Y27">
        <v>-6.7899117682850701E-2</v>
      </c>
      <c r="Z27">
        <v>7.6976684946971297E-2</v>
      </c>
      <c r="AA27">
        <v>0.40187139409756001</v>
      </c>
      <c r="AB27">
        <v>0.75804159087596501</v>
      </c>
      <c r="AC27">
        <v>0.84389015637878595</v>
      </c>
      <c r="AD27">
        <v>0.71932225154867702</v>
      </c>
      <c r="AE27">
        <v>0.92489660597074497</v>
      </c>
      <c r="AF27">
        <v>1.3911778567730499</v>
      </c>
      <c r="AG27">
        <v>1.46961022978138</v>
      </c>
    </row>
    <row r="28" spans="1:33" x14ac:dyDescent="0.25">
      <c r="A28" t="s">
        <v>1544</v>
      </c>
      <c r="B28" t="s">
        <v>1545</v>
      </c>
      <c r="C28">
        <v>31482.799999999999</v>
      </c>
      <c r="D28">
        <v>1.18151995746241</v>
      </c>
      <c r="E28">
        <v>1.20512848648205</v>
      </c>
      <c r="F28">
        <v>1.5636344900952199</v>
      </c>
      <c r="G28">
        <v>0.59952869585116797</v>
      </c>
      <c r="H28">
        <v>-0.47979249731143397</v>
      </c>
      <c r="I28">
        <v>0.45289885951091302</v>
      </c>
      <c r="J28">
        <v>-0.44034486954931901</v>
      </c>
      <c r="K28">
        <v>0.26054536950485002</v>
      </c>
      <c r="L28" t="s">
        <v>1098</v>
      </c>
      <c r="M28" t="s">
        <v>1070</v>
      </c>
      <c r="N28" t="s">
        <v>1070</v>
      </c>
      <c r="O28" t="s">
        <v>1075</v>
      </c>
      <c r="P28" t="s">
        <v>1069</v>
      </c>
      <c r="Q28" t="s">
        <v>1071</v>
      </c>
      <c r="R28" t="s">
        <v>1069</v>
      </c>
      <c r="S28" t="s">
        <v>1071</v>
      </c>
      <c r="T28" t="s">
        <v>1095</v>
      </c>
      <c r="U28">
        <v>0.84907138228539802</v>
      </c>
      <c r="V28">
        <v>0.82198017084448205</v>
      </c>
      <c r="W28">
        <v>0.42850539488441802</v>
      </c>
      <c r="X28">
        <v>0.28238417595294202</v>
      </c>
      <c r="Y28">
        <v>0.30097138844044202</v>
      </c>
      <c r="Z28">
        <v>0.41379035420342902</v>
      </c>
      <c r="AA28">
        <v>0.76766721091382095</v>
      </c>
      <c r="AB28">
        <v>1.06365163140272</v>
      </c>
      <c r="AC28">
        <v>1.0644217187769101</v>
      </c>
      <c r="AD28">
        <v>0.91859348287785603</v>
      </c>
      <c r="AE28">
        <v>1.1723971841193199</v>
      </c>
      <c r="AF28">
        <v>1.2911162996769601</v>
      </c>
      <c r="AG28">
        <v>1.18151995746241</v>
      </c>
    </row>
    <row r="29" spans="1:33" x14ac:dyDescent="0.25">
      <c r="A29" t="s">
        <v>1546</v>
      </c>
      <c r="B29" t="s">
        <v>1547</v>
      </c>
      <c r="C29">
        <v>63329.5</v>
      </c>
      <c r="D29">
        <v>2.6812990373321801</v>
      </c>
      <c r="E29">
        <v>1.22736949485724</v>
      </c>
      <c r="F29">
        <v>1.14014902160369</v>
      </c>
      <c r="G29">
        <v>0.97389682985459503</v>
      </c>
      <c r="H29">
        <v>-1.0351252117540299</v>
      </c>
      <c r="I29">
        <v>-0.308564871805804</v>
      </c>
      <c r="J29">
        <v>8.7152295404543903E-2</v>
      </c>
      <c r="K29">
        <v>-0.84421304535243902</v>
      </c>
      <c r="L29" t="s">
        <v>1098</v>
      </c>
      <c r="M29" t="s">
        <v>1070</v>
      </c>
      <c r="N29" t="s">
        <v>1070</v>
      </c>
      <c r="O29" t="s">
        <v>1070</v>
      </c>
      <c r="P29" t="s">
        <v>1083</v>
      </c>
      <c r="Q29" t="s">
        <v>1071</v>
      </c>
      <c r="R29" t="s">
        <v>1075</v>
      </c>
      <c r="S29" t="s">
        <v>1069</v>
      </c>
      <c r="T29" t="s">
        <v>1095</v>
      </c>
      <c r="U29">
        <v>0.75302674691606797</v>
      </c>
      <c r="V29">
        <v>0.75745954789765702</v>
      </c>
      <c r="W29">
        <v>0.70096183433690695</v>
      </c>
      <c r="X29">
        <v>0.85594183831954995</v>
      </c>
      <c r="Y29">
        <v>0.71318572740152197</v>
      </c>
      <c r="Z29">
        <v>0.74193252807477295</v>
      </c>
      <c r="AA29">
        <v>1.41818788701166</v>
      </c>
      <c r="AB29">
        <v>1.9586103967347199</v>
      </c>
      <c r="AC29">
        <v>1.77859307390856</v>
      </c>
      <c r="AD29">
        <v>1.6718602069995601</v>
      </c>
      <c r="AE29">
        <v>2.0834607093829298</v>
      </c>
      <c r="AF29">
        <v>2.440685776075</v>
      </c>
      <c r="AG29">
        <v>2.6812990373321801</v>
      </c>
    </row>
    <row r="30" spans="1:33" x14ac:dyDescent="0.25">
      <c r="A30" t="s">
        <v>1548</v>
      </c>
      <c r="B30" t="s">
        <v>1549</v>
      </c>
      <c r="C30">
        <v>40833.1</v>
      </c>
      <c r="D30">
        <v>1.7326987940715299</v>
      </c>
      <c r="E30">
        <v>1.36818768224426</v>
      </c>
      <c r="F30">
        <v>-0.53145324193114296</v>
      </c>
      <c r="G30">
        <v>0.85713260636230304</v>
      </c>
      <c r="H30">
        <v>-0.57592452448305997</v>
      </c>
      <c r="I30">
        <v>-0.63219779199125903</v>
      </c>
      <c r="J30">
        <v>-0.41842692915277802</v>
      </c>
      <c r="K30">
        <v>-0.27216737578476202</v>
      </c>
      <c r="L30" t="s">
        <v>1098</v>
      </c>
      <c r="M30" t="s">
        <v>1070</v>
      </c>
      <c r="N30" t="s">
        <v>1069</v>
      </c>
      <c r="O30" t="s">
        <v>1075</v>
      </c>
      <c r="P30" t="s">
        <v>1069</v>
      </c>
      <c r="Q30" t="s">
        <v>1069</v>
      </c>
      <c r="R30" t="s">
        <v>1069</v>
      </c>
      <c r="S30" t="s">
        <v>1069</v>
      </c>
      <c r="T30" t="s">
        <v>1095</v>
      </c>
      <c r="U30">
        <v>0.30909996067502998</v>
      </c>
      <c r="V30">
        <v>0.33674939859838798</v>
      </c>
      <c r="W30">
        <v>0.111740224770703</v>
      </c>
      <c r="X30">
        <v>-4.8765772438074E-2</v>
      </c>
      <c r="Y30">
        <v>2.67011194060176E-2</v>
      </c>
      <c r="Z30">
        <v>8.3993323072638307E-2</v>
      </c>
      <c r="AA30">
        <v>0.54325494128749197</v>
      </c>
      <c r="AB30">
        <v>1.1147572279631099</v>
      </c>
      <c r="AC30">
        <v>0.71668950605371695</v>
      </c>
      <c r="AD30">
        <v>0.36569748890159298</v>
      </c>
      <c r="AE30">
        <v>1.05624299321163</v>
      </c>
      <c r="AF30">
        <v>2.0702488464465398</v>
      </c>
      <c r="AG30">
        <v>1.7326987940715299</v>
      </c>
    </row>
    <row r="31" spans="1:33" x14ac:dyDescent="0.25">
      <c r="A31" t="s">
        <v>1550</v>
      </c>
      <c r="B31" t="s">
        <v>1551</v>
      </c>
      <c r="C31">
        <v>57839.4</v>
      </c>
      <c r="D31">
        <v>1.0878519156212401</v>
      </c>
      <c r="E31">
        <v>-2.0603179769877099E-2</v>
      </c>
      <c r="F31">
        <v>0.17990065645923201</v>
      </c>
      <c r="G31">
        <v>1.1087777683258699</v>
      </c>
      <c r="H31">
        <v>-1.30792462277622</v>
      </c>
      <c r="I31">
        <v>-1.54135210941863</v>
      </c>
      <c r="J31">
        <v>-9.4942438835487405E-2</v>
      </c>
      <c r="K31">
        <v>-1.8319065566914801</v>
      </c>
      <c r="L31" t="s">
        <v>1098</v>
      </c>
      <c r="M31" t="s">
        <v>1071</v>
      </c>
      <c r="N31" t="s">
        <v>1071</v>
      </c>
      <c r="O31" t="s">
        <v>1070</v>
      </c>
      <c r="P31" t="s">
        <v>1083</v>
      </c>
      <c r="Q31" t="s">
        <v>1083</v>
      </c>
      <c r="R31" t="s">
        <v>1071</v>
      </c>
      <c r="S31" t="s">
        <v>1083</v>
      </c>
      <c r="T31" t="s">
        <v>1095</v>
      </c>
      <c r="U31">
        <v>0.56858782152264198</v>
      </c>
      <c r="V31">
        <v>0.63582304274009105</v>
      </c>
      <c r="W31">
        <v>0.47705415655514799</v>
      </c>
      <c r="X31">
        <v>-9.35936476082571E-3</v>
      </c>
      <c r="Y31">
        <v>-0.19348506808308</v>
      </c>
      <c r="Z31">
        <v>5.8799823421599298E-2</v>
      </c>
      <c r="AA31">
        <v>0.84123680194308004</v>
      </c>
      <c r="AB31">
        <v>1.3262764430971901</v>
      </c>
      <c r="AC31">
        <v>0.87258540160797604</v>
      </c>
      <c r="AD31">
        <v>0.29417862339210299</v>
      </c>
      <c r="AE31">
        <v>0.53023351101198501</v>
      </c>
      <c r="AF31">
        <v>0.86257887031216796</v>
      </c>
      <c r="AG31">
        <v>1.0878519156212401</v>
      </c>
    </row>
    <row r="32" spans="1:33" x14ac:dyDescent="0.25">
      <c r="A32" t="s">
        <v>1552</v>
      </c>
      <c r="B32" t="s">
        <v>1553</v>
      </c>
      <c r="C32">
        <v>91068.7</v>
      </c>
      <c r="D32">
        <v>0.286006757403797</v>
      </c>
      <c r="E32">
        <v>1.17580113515243</v>
      </c>
      <c r="F32">
        <v>-1.5527983468959601</v>
      </c>
      <c r="G32">
        <v>-0.26341446987023498</v>
      </c>
      <c r="H32">
        <v>0.62136964020958296</v>
      </c>
      <c r="I32">
        <v>0.88791216857461197</v>
      </c>
      <c r="J32">
        <v>-0.31997417429278302</v>
      </c>
      <c r="K32">
        <v>0.76446821369828599</v>
      </c>
      <c r="L32" t="s">
        <v>1075</v>
      </c>
      <c r="M32" t="s">
        <v>1070</v>
      </c>
      <c r="N32" t="s">
        <v>1083</v>
      </c>
      <c r="O32" t="s">
        <v>1069</v>
      </c>
      <c r="P32" t="s">
        <v>1075</v>
      </c>
      <c r="Q32" t="s">
        <v>1075</v>
      </c>
      <c r="R32" t="s">
        <v>1071</v>
      </c>
      <c r="S32" t="s">
        <v>1075</v>
      </c>
      <c r="T32" t="s">
        <v>1095</v>
      </c>
      <c r="U32">
        <v>-0.38539062236156302</v>
      </c>
      <c r="V32">
        <v>-0.51602784593630002</v>
      </c>
      <c r="W32">
        <v>-0.79038035539936402</v>
      </c>
      <c r="X32">
        <v>-0.86197575353740996</v>
      </c>
      <c r="Y32">
        <v>-0.80411858992156404</v>
      </c>
      <c r="Z32">
        <v>-0.77932960190562395</v>
      </c>
      <c r="AA32">
        <v>-0.424264495399585</v>
      </c>
      <c r="AB32">
        <v>-3.26643076183901E-2</v>
      </c>
      <c r="AC32">
        <v>8.2095062453716797E-2</v>
      </c>
      <c r="AD32">
        <v>-0.22270126834859999</v>
      </c>
      <c r="AE32">
        <v>4.5422518266809299E-2</v>
      </c>
      <c r="AF32">
        <v>0.61816827353570902</v>
      </c>
      <c r="AG32">
        <v>0.286006757403797</v>
      </c>
    </row>
    <row r="33" spans="1:33" x14ac:dyDescent="0.25">
      <c r="A33" t="s">
        <v>1554</v>
      </c>
      <c r="B33" t="s">
        <v>1555</v>
      </c>
      <c r="C33">
        <v>12452.1</v>
      </c>
      <c r="D33">
        <v>3.0501662738289399</v>
      </c>
      <c r="E33">
        <v>2.3867734886111198</v>
      </c>
      <c r="F33">
        <v>-1.2502866243888899</v>
      </c>
      <c r="G33">
        <v>0.91548832478944997</v>
      </c>
      <c r="H33">
        <v>-0.46521502946139498</v>
      </c>
      <c r="I33">
        <v>-0.24534951485610701</v>
      </c>
      <c r="J33">
        <v>-0.49867697249460002</v>
      </c>
      <c r="K33">
        <v>-0.34176451832717403</v>
      </c>
      <c r="L33" t="s">
        <v>1098</v>
      </c>
      <c r="M33" t="s">
        <v>1070</v>
      </c>
      <c r="N33" t="s">
        <v>1083</v>
      </c>
      <c r="O33" t="s">
        <v>1070</v>
      </c>
      <c r="P33" t="s">
        <v>1069</v>
      </c>
      <c r="Q33" t="s">
        <v>1071</v>
      </c>
      <c r="R33" t="s">
        <v>1069</v>
      </c>
      <c r="S33" t="s">
        <v>1069</v>
      </c>
      <c r="T33" t="s">
        <v>1095</v>
      </c>
      <c r="U33">
        <v>0.56526109839553096</v>
      </c>
      <c r="V33">
        <v>0.43203081981228703</v>
      </c>
      <c r="W33">
        <v>-0.367109119467946</v>
      </c>
      <c r="X33">
        <v>-0.47715836437398501</v>
      </c>
      <c r="Y33">
        <v>0.13774160633423699</v>
      </c>
      <c r="Z33">
        <v>3.9227604340693299E-2</v>
      </c>
      <c r="AA33">
        <v>0.60558492564579802</v>
      </c>
      <c r="AB33">
        <v>1.50997119389717</v>
      </c>
      <c r="AC33">
        <v>1.13925262063891</v>
      </c>
      <c r="AD33">
        <v>0.96332643941833995</v>
      </c>
      <c r="AE33">
        <v>1.4000549085631799</v>
      </c>
      <c r="AF33">
        <v>2.3337214964381698</v>
      </c>
      <c r="AG33">
        <v>3.0501662738289399</v>
      </c>
    </row>
    <row r="34" spans="1:33" x14ac:dyDescent="0.25">
      <c r="A34" t="s">
        <v>1556</v>
      </c>
      <c r="B34" t="s">
        <v>1557</v>
      </c>
      <c r="C34">
        <v>13350.6</v>
      </c>
      <c r="D34">
        <v>-0.43965244816895599</v>
      </c>
      <c r="E34">
        <v>-8.1743142597332202E-2</v>
      </c>
      <c r="F34">
        <v>-1.64029356545157</v>
      </c>
      <c r="G34">
        <v>1.0126732569090899</v>
      </c>
      <c r="H34">
        <v>0.58853171463864795</v>
      </c>
      <c r="I34">
        <v>1.70007955711138</v>
      </c>
      <c r="J34">
        <v>0.61781535148473599</v>
      </c>
      <c r="K34">
        <v>2.1933732862121</v>
      </c>
      <c r="L34" t="s">
        <v>1069</v>
      </c>
      <c r="M34" t="s">
        <v>1071</v>
      </c>
      <c r="N34" t="s">
        <v>1083</v>
      </c>
      <c r="O34" t="s">
        <v>1070</v>
      </c>
      <c r="P34" t="s">
        <v>1075</v>
      </c>
      <c r="Q34" t="s">
        <v>1070</v>
      </c>
      <c r="R34" t="s">
        <v>1075</v>
      </c>
      <c r="S34" t="s">
        <v>1070</v>
      </c>
      <c r="T34" t="s">
        <v>1095</v>
      </c>
      <c r="U34">
        <v>0.87770385583935295</v>
      </c>
      <c r="V34">
        <v>6.7359298347069704E-2</v>
      </c>
      <c r="W34">
        <v>0.37013623422428599</v>
      </c>
      <c r="X34">
        <v>-0.50744444950836898</v>
      </c>
      <c r="Y34">
        <v>-0.67973141030714501</v>
      </c>
      <c r="Z34">
        <v>-0.91112814769800299</v>
      </c>
      <c r="AA34">
        <v>-1.00839787898068</v>
      </c>
      <c r="AB34">
        <v>-0.64513149460354402</v>
      </c>
      <c r="AC34">
        <v>-0.32097972581151502</v>
      </c>
      <c r="AD34">
        <v>-0.63648212217725597</v>
      </c>
      <c r="AE34">
        <v>-0.26621927383251998</v>
      </c>
      <c r="AF34">
        <v>-0.192084894083312</v>
      </c>
      <c r="AG34">
        <v>-0.43965244816895599</v>
      </c>
    </row>
    <row r="35" spans="1:33" x14ac:dyDescent="0.25">
      <c r="A35" t="s">
        <v>1558</v>
      </c>
      <c r="B35" t="s">
        <v>1559</v>
      </c>
      <c r="C35">
        <v>87774.1</v>
      </c>
      <c r="D35">
        <v>0.77783327524240398</v>
      </c>
      <c r="E35">
        <v>0.41127743566418701</v>
      </c>
      <c r="F35">
        <v>-0.961413707890727</v>
      </c>
      <c r="G35">
        <v>0.16221169275498001</v>
      </c>
      <c r="H35">
        <v>6.24890231897548E-2</v>
      </c>
      <c r="I35">
        <v>1.0805065475571201</v>
      </c>
      <c r="J35">
        <v>-0.109187001609477</v>
      </c>
      <c r="K35">
        <v>-0.53495656305615302</v>
      </c>
      <c r="L35" t="s">
        <v>1078</v>
      </c>
      <c r="M35" t="s">
        <v>1075</v>
      </c>
      <c r="N35" t="s">
        <v>1069</v>
      </c>
      <c r="O35" t="s">
        <v>1071</v>
      </c>
      <c r="P35" t="s">
        <v>1071</v>
      </c>
      <c r="Q35" t="s">
        <v>1070</v>
      </c>
      <c r="R35" t="s">
        <v>1071</v>
      </c>
      <c r="S35" t="s">
        <v>1069</v>
      </c>
      <c r="T35" t="s">
        <v>1095</v>
      </c>
      <c r="U35">
        <v>-3.11527849561378E-2</v>
      </c>
      <c r="V35">
        <v>-1.0705250535919201E-3</v>
      </c>
      <c r="W35">
        <v>-0.18060251728780299</v>
      </c>
      <c r="X35">
        <v>-0.33576944899058497</v>
      </c>
      <c r="Y35">
        <v>-0.13658712058039099</v>
      </c>
      <c r="Z35">
        <v>7.8253463504282902E-2</v>
      </c>
      <c r="AA35">
        <v>0.48231184474781702</v>
      </c>
      <c r="AB35">
        <v>0.83987306901009096</v>
      </c>
      <c r="AC35">
        <v>0.90303967237441596</v>
      </c>
      <c r="AD35">
        <v>0.69672115394732603</v>
      </c>
      <c r="AE35">
        <v>0.88442320550339304</v>
      </c>
      <c r="AF35">
        <v>1.0223687909202801</v>
      </c>
      <c r="AG35">
        <v>0.77783327524240398</v>
      </c>
    </row>
    <row r="36" spans="1:33" x14ac:dyDescent="0.25">
      <c r="A36" t="s">
        <v>1560</v>
      </c>
      <c r="B36" t="s">
        <v>1561</v>
      </c>
      <c r="C36">
        <v>9170.9</v>
      </c>
      <c r="D36">
        <v>-0.16721143898231899</v>
      </c>
      <c r="E36">
        <v>0.41181928687931102</v>
      </c>
      <c r="F36">
        <v>0.41207283056599903</v>
      </c>
      <c r="G36">
        <v>-4.68611461731121E-2</v>
      </c>
      <c r="H36">
        <v>0.37699533911063399</v>
      </c>
      <c r="I36">
        <v>-0.21742243616950699</v>
      </c>
      <c r="J36">
        <v>0.122537716551624</v>
      </c>
      <c r="K36">
        <v>-7.2588702375529501E-2</v>
      </c>
      <c r="L36" t="s">
        <v>1071</v>
      </c>
      <c r="M36" t="s">
        <v>1075</v>
      </c>
      <c r="N36" t="s">
        <v>1075</v>
      </c>
      <c r="O36" t="s">
        <v>1071</v>
      </c>
      <c r="P36" t="s">
        <v>1075</v>
      </c>
      <c r="Q36" t="s">
        <v>1071</v>
      </c>
      <c r="R36" t="s">
        <v>1075</v>
      </c>
      <c r="S36" t="s">
        <v>1071</v>
      </c>
      <c r="T36" t="s">
        <v>1095</v>
      </c>
      <c r="U36">
        <v>-0.60939454933296999</v>
      </c>
      <c r="V36">
        <v>-0.75838151907611595</v>
      </c>
      <c r="W36">
        <v>-0.84621544296417295</v>
      </c>
      <c r="X36">
        <v>-0.85309517243742305</v>
      </c>
      <c r="Y36">
        <v>-0.90942122452224505</v>
      </c>
      <c r="Z36">
        <v>-0.45534188696279898</v>
      </c>
      <c r="AA36">
        <v>-0.21592563525908801</v>
      </c>
      <c r="AB36">
        <v>-0.45553428009286201</v>
      </c>
      <c r="AC36">
        <v>-0.42683985117180101</v>
      </c>
      <c r="AD36">
        <v>-0.725144276091367</v>
      </c>
      <c r="AE36">
        <v>-0.83066275490276997</v>
      </c>
      <c r="AF36">
        <v>-0.42271618014154</v>
      </c>
      <c r="AG36">
        <v>-0.16721143898231899</v>
      </c>
    </row>
    <row r="37" spans="1:33" x14ac:dyDescent="0.25">
      <c r="A37" t="s">
        <v>1562</v>
      </c>
      <c r="B37" t="s">
        <v>1563</v>
      </c>
      <c r="C37">
        <v>16549.5</v>
      </c>
      <c r="D37">
        <v>0.60370581315180905</v>
      </c>
      <c r="E37">
        <v>-0.44702820379268698</v>
      </c>
      <c r="F37">
        <v>-0.64859495878532303</v>
      </c>
      <c r="G37">
        <v>1.0484183148402699</v>
      </c>
      <c r="H37">
        <v>-0.107190850532021</v>
      </c>
      <c r="I37">
        <v>-0.257458309079168</v>
      </c>
      <c r="J37">
        <v>0.86683896700720697</v>
      </c>
      <c r="K37">
        <v>-0.876008369587844</v>
      </c>
      <c r="L37" t="s">
        <v>1078</v>
      </c>
      <c r="M37" t="s">
        <v>1069</v>
      </c>
      <c r="N37" t="s">
        <v>1069</v>
      </c>
      <c r="O37" t="s">
        <v>1070</v>
      </c>
      <c r="P37" t="s">
        <v>1071</v>
      </c>
      <c r="Q37" t="s">
        <v>1071</v>
      </c>
      <c r="R37" t="s">
        <v>1070</v>
      </c>
      <c r="S37" t="s">
        <v>1083</v>
      </c>
      <c r="T37" t="s">
        <v>1095</v>
      </c>
      <c r="U37">
        <v>0.431002671155156</v>
      </c>
      <c r="V37">
        <v>0.48575030289556498</v>
      </c>
      <c r="W37">
        <v>-1.9973010200015299E-2</v>
      </c>
      <c r="X37">
        <v>-1.8339750024797701E-2</v>
      </c>
      <c r="Y37">
        <v>0.27306660840070301</v>
      </c>
      <c r="Z37">
        <v>0.120851513322879</v>
      </c>
      <c r="AA37">
        <v>0.36504185711214798</v>
      </c>
      <c r="AB37">
        <v>0.93312685618634605</v>
      </c>
      <c r="AC37">
        <v>0.55102167046638595</v>
      </c>
      <c r="AD37">
        <v>0.157680996855314</v>
      </c>
      <c r="AE37">
        <v>0.449192018779767</v>
      </c>
      <c r="AF37">
        <v>1.18101227381191</v>
      </c>
      <c r="AG37">
        <v>0.60370581315180905</v>
      </c>
    </row>
    <row r="38" spans="1:33" x14ac:dyDescent="0.25">
      <c r="A38" t="s">
        <v>1564</v>
      </c>
      <c r="B38" t="s">
        <v>1565</v>
      </c>
      <c r="C38">
        <v>15550.8</v>
      </c>
      <c r="D38">
        <v>-0.50735161081303704</v>
      </c>
      <c r="E38">
        <v>-0.53618973225539202</v>
      </c>
      <c r="F38">
        <v>-0.29113458997411601</v>
      </c>
      <c r="G38">
        <v>0.857350315609411</v>
      </c>
      <c r="H38">
        <v>-0.99201245331221499</v>
      </c>
      <c r="I38">
        <v>-1.2219724860660599</v>
      </c>
      <c r="J38">
        <v>0.54588790827941402</v>
      </c>
      <c r="K38">
        <v>-2.0551658219587998</v>
      </c>
      <c r="L38" t="s">
        <v>1069</v>
      </c>
      <c r="M38" t="s">
        <v>1069</v>
      </c>
      <c r="N38" t="s">
        <v>1069</v>
      </c>
      <c r="O38" t="s">
        <v>1075</v>
      </c>
      <c r="P38" t="s">
        <v>1083</v>
      </c>
      <c r="Q38" t="s">
        <v>1083</v>
      </c>
      <c r="R38" t="s">
        <v>1075</v>
      </c>
      <c r="S38" t="s">
        <v>1083</v>
      </c>
      <c r="T38" t="s">
        <v>1095</v>
      </c>
      <c r="U38">
        <v>5.66129755844893E-2</v>
      </c>
      <c r="V38">
        <v>0.13046151445098</v>
      </c>
      <c r="W38">
        <v>0.448296909933868</v>
      </c>
      <c r="X38">
        <v>-0.211540941273684</v>
      </c>
      <c r="Y38">
        <v>-0.26495193071529399</v>
      </c>
      <c r="Z38">
        <v>0.322248964793801</v>
      </c>
      <c r="AA38">
        <v>0.47462772709191697</v>
      </c>
      <c r="AB38">
        <v>0.38723654622436898</v>
      </c>
      <c r="AC38">
        <v>0.27172959854969903</v>
      </c>
      <c r="AD38">
        <v>-0.105616636198231</v>
      </c>
      <c r="AE38">
        <v>-0.27763972661483399</v>
      </c>
      <c r="AF38">
        <v>-3.90923252948744E-2</v>
      </c>
      <c r="AG38">
        <v>-0.50735161081303704</v>
      </c>
    </row>
    <row r="39" spans="1:33" x14ac:dyDescent="0.25">
      <c r="A39" t="s">
        <v>1566</v>
      </c>
      <c r="B39" t="s">
        <v>1300</v>
      </c>
      <c r="C39">
        <v>5593</v>
      </c>
      <c r="D39">
        <v>0.69529555776584395</v>
      </c>
      <c r="E39">
        <v>0.35123958269529398</v>
      </c>
      <c r="F39">
        <v>-0.242307304802059</v>
      </c>
      <c r="G39">
        <v>0.14131524357879999</v>
      </c>
      <c r="H39">
        <v>-0.150158281141578</v>
      </c>
      <c r="I39">
        <v>0.75479700058168697</v>
      </c>
      <c r="J39">
        <v>0.55104325902062101</v>
      </c>
      <c r="K39">
        <v>0.65361353036885705</v>
      </c>
      <c r="L39" t="s">
        <v>1078</v>
      </c>
      <c r="M39" t="s">
        <v>1075</v>
      </c>
      <c r="N39" t="s">
        <v>1069</v>
      </c>
      <c r="O39" t="s">
        <v>1071</v>
      </c>
      <c r="P39" t="s">
        <v>1071</v>
      </c>
      <c r="Q39" t="s">
        <v>1075</v>
      </c>
      <c r="R39" t="s">
        <v>1075</v>
      </c>
      <c r="S39" t="s">
        <v>1075</v>
      </c>
      <c r="T39" t="s">
        <v>1095</v>
      </c>
      <c r="U39">
        <v>-0.14198753964711</v>
      </c>
      <c r="V39">
        <v>-0.129457746913924</v>
      </c>
      <c r="W39">
        <v>-8.5832559543700906E-2</v>
      </c>
      <c r="X39">
        <v>-0.21234513794746601</v>
      </c>
      <c r="Y39">
        <v>1.8598068832765401E-2</v>
      </c>
      <c r="Z39">
        <v>0.20738279445623101</v>
      </c>
      <c r="AA39">
        <v>0.39598076479053901</v>
      </c>
      <c r="AB39">
        <v>0.58740178538477195</v>
      </c>
      <c r="AC39">
        <v>0.52518066860915402</v>
      </c>
      <c r="AD39">
        <v>0.36376731502964799</v>
      </c>
      <c r="AE39">
        <v>0.51667275466394003</v>
      </c>
      <c r="AF39">
        <v>0.53182814843318305</v>
      </c>
      <c r="AG39">
        <v>0.69529555776584395</v>
      </c>
    </row>
    <row r="40" spans="1:33" x14ac:dyDescent="0.25">
      <c r="A40" t="s">
        <v>1567</v>
      </c>
      <c r="B40" t="s">
        <v>1568</v>
      </c>
      <c r="C40">
        <v>93948.800000000003</v>
      </c>
      <c r="D40">
        <v>-0.15558080078939801</v>
      </c>
      <c r="E40">
        <v>-0.23789003220971999</v>
      </c>
      <c r="F40">
        <v>0.30974113986180302</v>
      </c>
      <c r="G40">
        <v>0.239962081227764</v>
      </c>
      <c r="H40">
        <v>-0.283500028744195</v>
      </c>
      <c r="I40">
        <v>-1.1608891765585501</v>
      </c>
      <c r="J40">
        <v>-0.90822571143703201</v>
      </c>
      <c r="K40">
        <v>0.622415818635775</v>
      </c>
      <c r="L40" t="s">
        <v>1071</v>
      </c>
      <c r="M40" t="s">
        <v>1071</v>
      </c>
      <c r="N40" t="s">
        <v>1071</v>
      </c>
      <c r="O40" t="s">
        <v>1071</v>
      </c>
      <c r="P40" t="s">
        <v>1069</v>
      </c>
      <c r="Q40" t="s">
        <v>1083</v>
      </c>
      <c r="R40" t="s">
        <v>1083</v>
      </c>
      <c r="S40" t="s">
        <v>1075</v>
      </c>
      <c r="T40" t="s">
        <v>1095</v>
      </c>
      <c r="U40">
        <v>-0.830306623324228</v>
      </c>
      <c r="V40">
        <v>-0.78057724745506296</v>
      </c>
      <c r="W40">
        <v>-0.87258191147268205</v>
      </c>
      <c r="X40">
        <v>-0.96596484409676497</v>
      </c>
      <c r="Y40">
        <v>-0.96561180015327197</v>
      </c>
      <c r="Z40">
        <v>-0.87332126078230399</v>
      </c>
      <c r="AA40">
        <v>-0.630972593865187</v>
      </c>
      <c r="AB40">
        <v>-0.39249803374507702</v>
      </c>
      <c r="AC40">
        <v>-0.43342967787914999</v>
      </c>
      <c r="AD40">
        <v>-0.62847536704442597</v>
      </c>
      <c r="AE40">
        <v>-0.42460781929369701</v>
      </c>
      <c r="AF40">
        <v>-0.11465820312212401</v>
      </c>
      <c r="AG40">
        <v>-0.15558080078939801</v>
      </c>
    </row>
    <row r="41" spans="1:33" x14ac:dyDescent="0.25">
      <c r="A41" t="s">
        <v>1569</v>
      </c>
      <c r="B41" t="s">
        <v>1306</v>
      </c>
      <c r="C41">
        <v>27707.5</v>
      </c>
      <c r="D41">
        <v>1.0821745650361301</v>
      </c>
      <c r="E41">
        <v>0.81697175908664799</v>
      </c>
      <c r="F41">
        <v>1.0897550219871499</v>
      </c>
      <c r="G41">
        <v>0.63968613436412403</v>
      </c>
      <c r="H41">
        <v>-0.59511296494370103</v>
      </c>
      <c r="I41">
        <v>-1.4633834707290301</v>
      </c>
      <c r="J41">
        <v>-1.01979620574597</v>
      </c>
      <c r="K41">
        <v>0.87401859932216897</v>
      </c>
      <c r="L41" t="s">
        <v>1098</v>
      </c>
      <c r="M41" t="s">
        <v>1070</v>
      </c>
      <c r="N41" t="s">
        <v>1070</v>
      </c>
      <c r="O41" t="s">
        <v>1075</v>
      </c>
      <c r="P41" t="s">
        <v>1069</v>
      </c>
      <c r="Q41" t="s">
        <v>1083</v>
      </c>
      <c r="R41" t="s">
        <v>1083</v>
      </c>
      <c r="S41" t="s">
        <v>1070</v>
      </c>
      <c r="T41" t="s">
        <v>1095</v>
      </c>
      <c r="U41">
        <v>-0.44747034580418998</v>
      </c>
      <c r="V41">
        <v>-0.35721503848965802</v>
      </c>
      <c r="W41">
        <v>-0.52523389341487203</v>
      </c>
      <c r="X41">
        <v>-0.47870205783562197</v>
      </c>
      <c r="Y41">
        <v>-0.35538123533432497</v>
      </c>
      <c r="Z41">
        <v>-0.19191808631041099</v>
      </c>
      <c r="AA41">
        <v>4.3361006184447201E-2</v>
      </c>
      <c r="AB41">
        <v>6.21676701017723E-2</v>
      </c>
      <c r="AC41">
        <v>0.21258637028128399</v>
      </c>
      <c r="AD41">
        <v>0.42647214611732898</v>
      </c>
      <c r="AE41">
        <v>0.58524221627836004</v>
      </c>
      <c r="AF41">
        <v>0.97729026120632201</v>
      </c>
      <c r="AG41">
        <v>1.0821745650361301</v>
      </c>
    </row>
    <row r="42" spans="1:33" x14ac:dyDescent="0.25">
      <c r="A42" t="s">
        <v>1570</v>
      </c>
      <c r="B42" t="s">
        <v>1571</v>
      </c>
      <c r="C42">
        <v>43658.7</v>
      </c>
      <c r="D42">
        <v>-0.56158481448692699</v>
      </c>
      <c r="E42">
        <v>0.61223127911910802</v>
      </c>
      <c r="F42">
        <v>-0.66801197051786698</v>
      </c>
      <c r="G42">
        <v>-1.19799107959637</v>
      </c>
      <c r="H42">
        <v>-3.9415950592053599E-2</v>
      </c>
      <c r="I42">
        <v>-0.75646574146468704</v>
      </c>
      <c r="J42">
        <v>-0.40909001891420099</v>
      </c>
      <c r="K42">
        <v>1.1422422721322201</v>
      </c>
      <c r="L42" t="s">
        <v>1083</v>
      </c>
      <c r="M42" t="s">
        <v>1070</v>
      </c>
      <c r="N42" t="s">
        <v>1069</v>
      </c>
      <c r="O42" t="s">
        <v>1083</v>
      </c>
      <c r="P42" t="s">
        <v>1071</v>
      </c>
      <c r="Q42" t="s">
        <v>1069</v>
      </c>
      <c r="R42" t="s">
        <v>1069</v>
      </c>
      <c r="S42" t="s">
        <v>1070</v>
      </c>
      <c r="T42" t="s">
        <v>1095</v>
      </c>
      <c r="U42">
        <v>-0.94306957935772995</v>
      </c>
      <c r="V42">
        <v>-1.1271824003547</v>
      </c>
      <c r="W42">
        <v>-1.2737876785189699</v>
      </c>
      <c r="X42">
        <v>-1.22798671181844</v>
      </c>
      <c r="Y42">
        <v>-1.01778611792225</v>
      </c>
      <c r="Z42">
        <v>-0.79502902198908998</v>
      </c>
      <c r="AA42">
        <v>-0.82267031734158902</v>
      </c>
      <c r="AB42">
        <v>-0.76466979276541702</v>
      </c>
      <c r="AC42">
        <v>-0.641680068516847</v>
      </c>
      <c r="AD42">
        <v>-0.74835341722059001</v>
      </c>
      <c r="AE42">
        <v>-0.624066661531407</v>
      </c>
      <c r="AF42">
        <v>-0.44856080815563099</v>
      </c>
      <c r="AG42">
        <v>-0.56158481448692699</v>
      </c>
    </row>
    <row r="43" spans="1:33" x14ac:dyDescent="0.25">
      <c r="A43" t="s">
        <v>1572</v>
      </c>
      <c r="B43" t="s">
        <v>1312</v>
      </c>
      <c r="C43">
        <v>26320</v>
      </c>
      <c r="D43">
        <v>1.0209508171307899</v>
      </c>
      <c r="E43">
        <v>0.58985277952565196</v>
      </c>
      <c r="F43">
        <v>0.30974113986180302</v>
      </c>
      <c r="G43">
        <v>0.87292601020940896</v>
      </c>
      <c r="H43">
        <v>-0.58820955338120295</v>
      </c>
      <c r="I43">
        <v>-1.24285563483793</v>
      </c>
      <c r="J43">
        <v>-0.48532432453152202</v>
      </c>
      <c r="K43">
        <v>9.3804747431424002E-2</v>
      </c>
      <c r="L43" t="s">
        <v>1098</v>
      </c>
      <c r="M43" t="s">
        <v>1070</v>
      </c>
      <c r="N43" t="s">
        <v>1071</v>
      </c>
      <c r="O43" t="s">
        <v>1075</v>
      </c>
      <c r="P43" t="s">
        <v>1069</v>
      </c>
      <c r="Q43" t="s">
        <v>1083</v>
      </c>
      <c r="R43" t="s">
        <v>1069</v>
      </c>
      <c r="S43" t="s">
        <v>1071</v>
      </c>
      <c r="T43" t="s">
        <v>1095</v>
      </c>
      <c r="U43">
        <v>-0.22250485931540101</v>
      </c>
      <c r="V43">
        <v>-0.14650585323130899</v>
      </c>
      <c r="W43">
        <v>-0.53369440859030204</v>
      </c>
      <c r="X43">
        <v>-0.44421786341608599</v>
      </c>
      <c r="Y43">
        <v>-4.5916095137224298E-2</v>
      </c>
      <c r="Z43">
        <v>-0.33143164834987299</v>
      </c>
      <c r="AA43">
        <v>-4.6795789119956598E-2</v>
      </c>
      <c r="AB43">
        <v>0.230559272637053</v>
      </c>
      <c r="AC43">
        <v>-1.7474047853966002E-2</v>
      </c>
      <c r="AD43">
        <v>-8.0360804588966106E-2</v>
      </c>
      <c r="AE43">
        <v>0.45314894268366901</v>
      </c>
      <c r="AF43">
        <v>1.1138893803168799</v>
      </c>
      <c r="AG43">
        <v>1.0209508171307899</v>
      </c>
    </row>
    <row r="44" spans="1:33" x14ac:dyDescent="0.25">
      <c r="A44" t="s">
        <v>1573</v>
      </c>
      <c r="B44" t="s">
        <v>1574</v>
      </c>
      <c r="C44">
        <v>47616.4</v>
      </c>
      <c r="D44">
        <v>2.2182275444492801</v>
      </c>
      <c r="E44">
        <v>2.3704865053178801</v>
      </c>
      <c r="F44">
        <v>-0.37713987365648299</v>
      </c>
      <c r="G44">
        <v>0.88624965953663504</v>
      </c>
      <c r="H44">
        <v>-0.967765902030295</v>
      </c>
      <c r="I44">
        <v>-1.3161511306513001</v>
      </c>
      <c r="J44">
        <v>-0.755892381626601</v>
      </c>
      <c r="K44">
        <v>0.192927298164012</v>
      </c>
      <c r="L44" t="s">
        <v>1098</v>
      </c>
      <c r="M44" t="s">
        <v>1070</v>
      </c>
      <c r="N44" t="s">
        <v>1069</v>
      </c>
      <c r="O44" t="s">
        <v>1075</v>
      </c>
      <c r="P44" t="s">
        <v>1083</v>
      </c>
      <c r="Q44" t="s">
        <v>1083</v>
      </c>
      <c r="R44" t="s">
        <v>1069</v>
      </c>
      <c r="S44" t="s">
        <v>1071</v>
      </c>
      <c r="T44" t="s">
        <v>1095</v>
      </c>
      <c r="U44">
        <v>-4.4206899630563699E-2</v>
      </c>
      <c r="V44">
        <v>-0.206498693521903</v>
      </c>
      <c r="W44">
        <v>-0.22829778616271501</v>
      </c>
      <c r="X44">
        <v>-5.1741138413449898E-2</v>
      </c>
      <c r="Y44">
        <v>-6.8610752413453902E-3</v>
      </c>
      <c r="Z44">
        <v>0.30850346748595397</v>
      </c>
      <c r="AA44">
        <v>0.83456418993654202</v>
      </c>
      <c r="AB44">
        <v>1.14916813540204</v>
      </c>
      <c r="AC44">
        <v>1.2544946051913901</v>
      </c>
      <c r="AD44">
        <v>1.07700887379904</v>
      </c>
      <c r="AE44">
        <v>1.6667835240561799</v>
      </c>
      <c r="AF44">
        <v>2.5560370821212302</v>
      </c>
      <c r="AG44">
        <v>2.2182275444492801</v>
      </c>
    </row>
    <row r="45" spans="1:33" x14ac:dyDescent="0.25">
      <c r="A45" t="s">
        <v>1575</v>
      </c>
      <c r="B45" t="s">
        <v>1576</v>
      </c>
      <c r="C45">
        <v>102086.6</v>
      </c>
      <c r="D45">
        <v>0.41444051732106701</v>
      </c>
      <c r="E45">
        <v>-0.3193877378669</v>
      </c>
      <c r="F45">
        <v>0.570468450850808</v>
      </c>
      <c r="G45">
        <v>0.96120806451487295</v>
      </c>
      <c r="H45">
        <v>-1.1842230418572</v>
      </c>
      <c r="I45">
        <v>-1.73318664194681</v>
      </c>
      <c r="J45">
        <v>-1.1736192728383501</v>
      </c>
      <c r="K45">
        <v>-1.7081824518534301</v>
      </c>
      <c r="L45" t="s">
        <v>1075</v>
      </c>
      <c r="M45" t="s">
        <v>1069</v>
      </c>
      <c r="N45" t="s">
        <v>1075</v>
      </c>
      <c r="O45" t="s">
        <v>1070</v>
      </c>
      <c r="P45" t="s">
        <v>1083</v>
      </c>
      <c r="Q45" t="s">
        <v>1083</v>
      </c>
      <c r="R45" t="s">
        <v>1083</v>
      </c>
      <c r="S45" t="s">
        <v>1083</v>
      </c>
      <c r="T45" t="s">
        <v>1095</v>
      </c>
      <c r="U45">
        <v>-9.6230676077489599E-2</v>
      </c>
      <c r="V45">
        <v>-0.154891271357536</v>
      </c>
      <c r="W45">
        <v>-0.56994776405622805</v>
      </c>
      <c r="X45">
        <v>-0.57139598087277799</v>
      </c>
      <c r="Y45">
        <v>-0.42452118846166598</v>
      </c>
      <c r="Z45">
        <v>-0.281416796057258</v>
      </c>
      <c r="AA45">
        <v>0.26635200348113502</v>
      </c>
      <c r="AB45">
        <v>0.369166233077873</v>
      </c>
      <c r="AC45">
        <v>0.35966796920598698</v>
      </c>
      <c r="AD45">
        <v>9.9577794112143597E-2</v>
      </c>
      <c r="AE45">
        <v>0.32410015878749399</v>
      </c>
      <c r="AF45">
        <v>0.50785609383693597</v>
      </c>
      <c r="AG45">
        <v>0.41444051732106701</v>
      </c>
    </row>
    <row r="46" spans="1:33" x14ac:dyDescent="0.25">
      <c r="A46" t="s">
        <v>1577</v>
      </c>
      <c r="B46" t="s">
        <v>1578</v>
      </c>
      <c r="C46">
        <v>28020.1</v>
      </c>
      <c r="D46">
        <v>0.97033249362171103</v>
      </c>
      <c r="E46">
        <v>1.1241301816173801</v>
      </c>
      <c r="F46">
        <v>0.54445989710807596</v>
      </c>
      <c r="G46">
        <v>0.14340605677579801</v>
      </c>
      <c r="H46">
        <v>-1.09718674288079</v>
      </c>
      <c r="I46">
        <v>-1.42586127958227</v>
      </c>
      <c r="J46">
        <v>-9.79497212340983E-2</v>
      </c>
      <c r="K46">
        <v>-0.11168633353212901</v>
      </c>
      <c r="L46" t="s">
        <v>1098</v>
      </c>
      <c r="M46" t="s">
        <v>1070</v>
      </c>
      <c r="N46" t="s">
        <v>1075</v>
      </c>
      <c r="O46" t="s">
        <v>1071</v>
      </c>
      <c r="P46" t="s">
        <v>1083</v>
      </c>
      <c r="Q46" t="s">
        <v>1083</v>
      </c>
      <c r="R46" t="s">
        <v>1071</v>
      </c>
      <c r="S46" t="s">
        <v>1071</v>
      </c>
      <c r="T46" t="s">
        <v>1095</v>
      </c>
      <c r="U46">
        <v>1.39691763784163E-2</v>
      </c>
      <c r="V46">
        <v>1.7811512614839601E-2</v>
      </c>
      <c r="W46">
        <v>-0.153916138111585</v>
      </c>
      <c r="X46">
        <v>-0.13130612957757201</v>
      </c>
      <c r="Y46">
        <v>4.3121256490738301E-2</v>
      </c>
      <c r="Z46">
        <v>0.319645175440606</v>
      </c>
      <c r="AA46">
        <v>0.76257500239982901</v>
      </c>
      <c r="AB46">
        <v>0.95792818075772801</v>
      </c>
      <c r="AC46">
        <v>0.93911030860810896</v>
      </c>
      <c r="AD46">
        <v>0.91302366152796</v>
      </c>
      <c r="AE46">
        <v>0.84291060935880302</v>
      </c>
      <c r="AF46">
        <v>1.0910887168949801</v>
      </c>
      <c r="AG46">
        <v>0.97033249362171103</v>
      </c>
    </row>
    <row r="47" spans="1:33" x14ac:dyDescent="0.25">
      <c r="A47" t="s">
        <v>1579</v>
      </c>
      <c r="B47" t="s">
        <v>1580</v>
      </c>
      <c r="C47">
        <v>89843.5</v>
      </c>
      <c r="D47">
        <v>1.60327194203987</v>
      </c>
      <c r="E47">
        <v>-8.97943505852003E-2</v>
      </c>
      <c r="F47">
        <v>1.20661754247727</v>
      </c>
      <c r="G47">
        <v>1.1520819029004099</v>
      </c>
      <c r="H47">
        <v>-1.3840156709845</v>
      </c>
      <c r="I47">
        <v>-1.72105139487291</v>
      </c>
      <c r="J47">
        <v>-0.210665985444426</v>
      </c>
      <c r="K47">
        <v>-2.0944395139187999</v>
      </c>
      <c r="L47" t="s">
        <v>1098</v>
      </c>
      <c r="M47" t="s">
        <v>1071</v>
      </c>
      <c r="N47" t="s">
        <v>1070</v>
      </c>
      <c r="O47" t="s">
        <v>1070</v>
      </c>
      <c r="P47" t="s">
        <v>1083</v>
      </c>
      <c r="Q47" t="s">
        <v>1083</v>
      </c>
      <c r="R47" t="s">
        <v>1071</v>
      </c>
      <c r="S47" t="s">
        <v>1083</v>
      </c>
      <c r="T47" t="s">
        <v>1095</v>
      </c>
      <c r="U47">
        <v>1.43620678416458</v>
      </c>
      <c r="V47">
        <v>1.33223353279597</v>
      </c>
      <c r="W47">
        <v>1.1233416926733999</v>
      </c>
      <c r="X47">
        <v>0.95594384063050797</v>
      </c>
      <c r="Y47">
        <v>1.26657153609926</v>
      </c>
      <c r="Z47">
        <v>2.0296296805207801</v>
      </c>
      <c r="AA47">
        <v>2.7386349918320301</v>
      </c>
      <c r="AB47">
        <v>3.0384455074589001</v>
      </c>
      <c r="AC47">
        <v>1.9503877895458901</v>
      </c>
      <c r="AD47">
        <v>1.4406100575452601</v>
      </c>
      <c r="AE47">
        <v>2.0231948693351902</v>
      </c>
      <c r="AF47">
        <v>2.1424464556971201</v>
      </c>
      <c r="AG47">
        <v>1.60327194203987</v>
      </c>
    </row>
    <row r="48" spans="1:33" x14ac:dyDescent="0.25">
      <c r="A48" t="s">
        <v>1581</v>
      </c>
      <c r="B48" t="s">
        <v>1582</v>
      </c>
      <c r="C48">
        <v>16460.3</v>
      </c>
      <c r="D48">
        <v>1.3613616904897201</v>
      </c>
      <c r="E48">
        <v>0.32676862254605699</v>
      </c>
      <c r="F48">
        <v>0.30974113986180302</v>
      </c>
      <c r="G48">
        <v>0.92273396032270605</v>
      </c>
      <c r="H48">
        <v>-0.74073366704156596</v>
      </c>
      <c r="I48">
        <v>-0.53745842368576302</v>
      </c>
      <c r="J48">
        <v>-0.76664111139216795</v>
      </c>
      <c r="K48">
        <v>-0.12609701126716999</v>
      </c>
      <c r="L48" t="s">
        <v>1098</v>
      </c>
      <c r="M48" t="s">
        <v>1075</v>
      </c>
      <c r="N48" t="s">
        <v>1071</v>
      </c>
      <c r="O48" t="s">
        <v>1070</v>
      </c>
      <c r="P48" t="s">
        <v>1083</v>
      </c>
      <c r="Q48" t="s">
        <v>1069</v>
      </c>
      <c r="R48" t="s">
        <v>1069</v>
      </c>
      <c r="S48" t="s">
        <v>1071</v>
      </c>
      <c r="T48" t="s">
        <v>1095</v>
      </c>
      <c r="U48">
        <v>0.269666146751534</v>
      </c>
      <c r="V48">
        <v>0.27533186965732398</v>
      </c>
      <c r="W48">
        <v>0.19259387484834101</v>
      </c>
      <c r="X48">
        <v>-0.23284316443212399</v>
      </c>
      <c r="Y48">
        <v>-0.25697363727580902</v>
      </c>
      <c r="Z48">
        <v>0.27206185383571602</v>
      </c>
      <c r="AA48">
        <v>0.80374237402481896</v>
      </c>
      <c r="AB48">
        <v>0.88813379646328405</v>
      </c>
      <c r="AC48">
        <v>0.70657695510352203</v>
      </c>
      <c r="AD48">
        <v>0.60954146549439003</v>
      </c>
      <c r="AE48">
        <v>1.22863086117785</v>
      </c>
      <c r="AF48">
        <v>1.7230205378886601</v>
      </c>
      <c r="AG48">
        <v>1.3613616904897201</v>
      </c>
    </row>
    <row r="49" spans="1:33" x14ac:dyDescent="0.25">
      <c r="A49" t="s">
        <v>1583</v>
      </c>
      <c r="B49" t="s">
        <v>1584</v>
      </c>
      <c r="C49">
        <v>47448.2</v>
      </c>
      <c r="D49">
        <v>0.94610517277349104</v>
      </c>
      <c r="E49">
        <v>-0.190006169052925</v>
      </c>
      <c r="F49">
        <v>-3.39494174756797E-3</v>
      </c>
      <c r="G49">
        <v>0.99154420848699398</v>
      </c>
      <c r="H49">
        <v>-1.1982814330953899</v>
      </c>
      <c r="I49">
        <v>-1.6962041217053201</v>
      </c>
      <c r="J49">
        <v>-0.66518774138548598</v>
      </c>
      <c r="K49">
        <v>-0.97618575307658595</v>
      </c>
      <c r="L49" t="s">
        <v>1098</v>
      </c>
      <c r="M49" t="s">
        <v>1071</v>
      </c>
      <c r="N49" t="s">
        <v>1071</v>
      </c>
      <c r="O49" t="s">
        <v>1070</v>
      </c>
      <c r="P49" t="s">
        <v>1083</v>
      </c>
      <c r="Q49" t="s">
        <v>1083</v>
      </c>
      <c r="R49" t="s">
        <v>1069</v>
      </c>
      <c r="S49" t="s">
        <v>1083</v>
      </c>
      <c r="T49" t="s">
        <v>1095</v>
      </c>
      <c r="U49">
        <v>0.12797583254216599</v>
      </c>
      <c r="V49">
        <v>0.192200249086564</v>
      </c>
      <c r="W49">
        <v>-1.9879780282201401E-2</v>
      </c>
      <c r="X49">
        <v>-0.249871421321606</v>
      </c>
      <c r="Y49">
        <v>-0.281675730418811</v>
      </c>
      <c r="Z49">
        <v>-0.22702443440269099</v>
      </c>
      <c r="AA49">
        <v>-1.7770491807361202E-2</v>
      </c>
      <c r="AB49">
        <v>0.27822570168324801</v>
      </c>
      <c r="AC49">
        <v>0.39741009590621201</v>
      </c>
      <c r="AD49">
        <v>0.385029203421828</v>
      </c>
      <c r="AE49">
        <v>0.67711329932301101</v>
      </c>
      <c r="AF49">
        <v>0.97199364211918904</v>
      </c>
      <c r="AG49">
        <v>0.94610517277349104</v>
      </c>
    </row>
    <row r="50" spans="1:33" x14ac:dyDescent="0.25">
      <c r="A50" t="s">
        <v>1585</v>
      </c>
      <c r="B50" t="s">
        <v>1586</v>
      </c>
      <c r="C50">
        <v>10986.6</v>
      </c>
      <c r="D50">
        <v>0.818727724957236</v>
      </c>
      <c r="E50">
        <v>-0.792205605988063</v>
      </c>
      <c r="F50">
        <v>1.0897550219871499</v>
      </c>
      <c r="G50">
        <v>0.95095705873783098</v>
      </c>
      <c r="H50">
        <v>-1.0920147988372599</v>
      </c>
      <c r="I50">
        <v>-2.1663012574848799</v>
      </c>
      <c r="J50">
        <v>-0.30397597943604199</v>
      </c>
      <c r="K50">
        <v>8.9570495792832799E-2</v>
      </c>
      <c r="L50" t="s">
        <v>1078</v>
      </c>
      <c r="M50" t="s">
        <v>1083</v>
      </c>
      <c r="N50" t="s">
        <v>1070</v>
      </c>
      <c r="O50" t="s">
        <v>1070</v>
      </c>
      <c r="P50" t="s">
        <v>1083</v>
      </c>
      <c r="Q50" t="s">
        <v>1083</v>
      </c>
      <c r="R50" t="s">
        <v>1071</v>
      </c>
      <c r="S50" t="s">
        <v>1071</v>
      </c>
      <c r="T50" t="s">
        <v>1095</v>
      </c>
      <c r="U50">
        <v>0.21812614383356299</v>
      </c>
      <c r="V50">
        <v>0.44629584676248801</v>
      </c>
      <c r="W50">
        <v>0.26755473026349402</v>
      </c>
      <c r="X50">
        <v>-0.41780795696039702</v>
      </c>
      <c r="Y50">
        <v>-0.48308225184169401</v>
      </c>
      <c r="Z50">
        <v>-0.110956801087432</v>
      </c>
      <c r="AA50">
        <v>-0.26828808117719999</v>
      </c>
      <c r="AB50">
        <v>-3.6309569557740701E-2</v>
      </c>
      <c r="AC50">
        <v>0.485807872117199</v>
      </c>
      <c r="AD50">
        <v>0.60844032473116505</v>
      </c>
      <c r="AE50">
        <v>1.0716789219017899</v>
      </c>
      <c r="AF50">
        <v>0.97046886851677105</v>
      </c>
      <c r="AG50">
        <v>0.818727724957236</v>
      </c>
    </row>
    <row r="51" spans="1:33" x14ac:dyDescent="0.25">
      <c r="A51" t="s">
        <v>1587</v>
      </c>
      <c r="B51" t="s">
        <v>1588</v>
      </c>
      <c r="C51">
        <v>9326.7000000000007</v>
      </c>
      <c r="D51">
        <v>-0.59613716422745999</v>
      </c>
      <c r="E51">
        <v>-0.52145406771802805</v>
      </c>
      <c r="F51">
        <v>0.69974808092447704</v>
      </c>
      <c r="G51">
        <v>1.13279586331941</v>
      </c>
      <c r="H51">
        <v>-0.57006287665862398</v>
      </c>
      <c r="I51">
        <v>-1.3793711134291899</v>
      </c>
      <c r="J51">
        <v>1.94310334776524</v>
      </c>
      <c r="K51">
        <v>-1.4508950096892299</v>
      </c>
      <c r="L51" t="s">
        <v>1083</v>
      </c>
      <c r="M51" t="s">
        <v>1069</v>
      </c>
      <c r="N51" t="s">
        <v>1075</v>
      </c>
      <c r="O51" t="s">
        <v>1070</v>
      </c>
      <c r="P51" t="s">
        <v>1069</v>
      </c>
      <c r="Q51" t="s">
        <v>1083</v>
      </c>
      <c r="R51" t="s">
        <v>1070</v>
      </c>
      <c r="S51" t="s">
        <v>1083</v>
      </c>
      <c r="T51" t="s">
        <v>1095</v>
      </c>
      <c r="U51">
        <v>-1.34192313764392</v>
      </c>
      <c r="V51">
        <v>-1.25623096743534</v>
      </c>
      <c r="W51">
        <v>-1.29996386048067</v>
      </c>
      <c r="X51">
        <v>-1.3087767858255299</v>
      </c>
      <c r="Y51">
        <v>-1.3158291131986599</v>
      </c>
      <c r="Z51">
        <v>-1.1544783403161101</v>
      </c>
      <c r="AA51">
        <v>-1.2195932887032599</v>
      </c>
      <c r="AB51">
        <v>-0.70152491900887903</v>
      </c>
      <c r="AC51">
        <v>-0.81548877846914702</v>
      </c>
      <c r="AD51">
        <v>-0.57994577483593801</v>
      </c>
      <c r="AE51">
        <v>0.27858591061457399</v>
      </c>
      <c r="AF51">
        <v>-0.16044414510596799</v>
      </c>
      <c r="AG51">
        <v>-0.59613716422745999</v>
      </c>
    </row>
    <row r="52" spans="1:33" x14ac:dyDescent="0.25">
      <c r="A52" t="s">
        <v>1589</v>
      </c>
      <c r="B52" t="s">
        <v>1354</v>
      </c>
      <c r="C52">
        <v>13040.6</v>
      </c>
      <c r="D52">
        <v>0.39578088248121301</v>
      </c>
      <c r="E52">
        <v>-0.14605250779922099</v>
      </c>
      <c r="F52">
        <v>-8.0265801200871498E-2</v>
      </c>
      <c r="G52">
        <v>1.1384365528568099</v>
      </c>
      <c r="H52">
        <v>-0.65669316198955996</v>
      </c>
      <c r="I52">
        <v>-1.4273504401566699</v>
      </c>
      <c r="J52">
        <v>-0.18033592675264201</v>
      </c>
      <c r="K52">
        <v>0.14667702761218901</v>
      </c>
      <c r="L52" t="s">
        <v>1075</v>
      </c>
      <c r="M52" t="s">
        <v>1071</v>
      </c>
      <c r="N52" t="s">
        <v>1071</v>
      </c>
      <c r="O52" t="s">
        <v>1070</v>
      </c>
      <c r="P52" t="s">
        <v>1069</v>
      </c>
      <c r="Q52" t="s">
        <v>1083</v>
      </c>
      <c r="R52" t="s">
        <v>1071</v>
      </c>
      <c r="S52" t="s">
        <v>1071</v>
      </c>
      <c r="T52" t="s">
        <v>1095</v>
      </c>
      <c r="U52">
        <v>-1.2213436327735201</v>
      </c>
      <c r="V52">
        <v>-1.20648295372237</v>
      </c>
      <c r="W52">
        <v>-1.27398683944556</v>
      </c>
      <c r="X52">
        <v>-1.2689479823435501</v>
      </c>
      <c r="Y52">
        <v>-1.18930943416687</v>
      </c>
      <c r="Z52">
        <v>-1.2431304716070199</v>
      </c>
      <c r="AA52">
        <v>-1.1779472906469299</v>
      </c>
      <c r="AB52">
        <v>-1.1092915548893101</v>
      </c>
      <c r="AC52">
        <v>-0.98262943790272295</v>
      </c>
      <c r="AD52">
        <v>-1.00714471216065</v>
      </c>
      <c r="AE52">
        <v>-0.71325056835086198</v>
      </c>
      <c r="AF52">
        <v>-0.53202635581457003</v>
      </c>
      <c r="AG52">
        <v>0.39578088248121301</v>
      </c>
    </row>
    <row r="53" spans="1:33" x14ac:dyDescent="0.25">
      <c r="A53" t="s">
        <v>1590</v>
      </c>
      <c r="B53" t="s">
        <v>1591</v>
      </c>
      <c r="C53">
        <v>28786.5</v>
      </c>
      <c r="D53">
        <v>1.4056378927364499</v>
      </c>
      <c r="E53">
        <v>-0.63156548771367904</v>
      </c>
      <c r="F53">
        <v>0.81595420306099098</v>
      </c>
      <c r="G53">
        <v>1.0531596013806701</v>
      </c>
      <c r="H53">
        <v>-0.75346735741250603</v>
      </c>
      <c r="I53">
        <v>-0.798499514038158</v>
      </c>
      <c r="J53">
        <v>0.30821426227650001</v>
      </c>
      <c r="K53">
        <v>2.8044151561205599E-2</v>
      </c>
      <c r="L53" t="s">
        <v>1098</v>
      </c>
      <c r="M53" t="s">
        <v>1083</v>
      </c>
      <c r="N53" t="s">
        <v>1075</v>
      </c>
      <c r="O53" t="s">
        <v>1070</v>
      </c>
      <c r="P53" t="s">
        <v>1083</v>
      </c>
      <c r="Q53" t="s">
        <v>1069</v>
      </c>
      <c r="R53" t="s">
        <v>1075</v>
      </c>
      <c r="S53" t="s">
        <v>1071</v>
      </c>
      <c r="T53" t="s">
        <v>1095</v>
      </c>
      <c r="U53">
        <v>-0.26199016155715499</v>
      </c>
      <c r="V53">
        <v>-0.109272258574153</v>
      </c>
      <c r="W53">
        <v>-0.101644895458783</v>
      </c>
      <c r="X53">
        <v>-7.79114105908707E-2</v>
      </c>
      <c r="Y53">
        <v>5.1934407428711298E-2</v>
      </c>
      <c r="Z53">
        <v>0.13381809424914401</v>
      </c>
      <c r="AA53">
        <v>5.32412734561169E-2</v>
      </c>
      <c r="AB53">
        <v>0.368889166815971</v>
      </c>
      <c r="AC53">
        <v>0.85497129943407402</v>
      </c>
      <c r="AD53">
        <v>0.913417599665307</v>
      </c>
      <c r="AE53">
        <v>1.27991944422742</v>
      </c>
      <c r="AF53">
        <v>1.40748673998938</v>
      </c>
      <c r="AG53">
        <v>1.4056378927364499</v>
      </c>
    </row>
    <row r="54" spans="1:33" x14ac:dyDescent="0.25">
      <c r="A54" t="s">
        <v>1592</v>
      </c>
      <c r="B54" t="s">
        <v>1593</v>
      </c>
      <c r="C54">
        <v>8283.5</v>
      </c>
      <c r="D54">
        <v>-0.129447282591932</v>
      </c>
      <c r="E54">
        <v>5.4759486754541703E-2</v>
      </c>
      <c r="F54">
        <v>0.39334533195994897</v>
      </c>
      <c r="G54">
        <v>0.83970558787745997</v>
      </c>
      <c r="H54">
        <v>-1.16047146422664</v>
      </c>
      <c r="I54">
        <v>-1.3651941215474099</v>
      </c>
      <c r="J54">
        <v>0.34657561913644502</v>
      </c>
      <c r="K54">
        <v>-0.30048827892580299</v>
      </c>
      <c r="L54" t="s">
        <v>1071</v>
      </c>
      <c r="M54" t="s">
        <v>1075</v>
      </c>
      <c r="N54" t="s">
        <v>1075</v>
      </c>
      <c r="O54" t="s">
        <v>1075</v>
      </c>
      <c r="P54" t="s">
        <v>1083</v>
      </c>
      <c r="Q54" t="s">
        <v>1083</v>
      </c>
      <c r="R54" t="s">
        <v>1075</v>
      </c>
      <c r="S54" t="s">
        <v>1069</v>
      </c>
      <c r="T54" t="s">
        <v>1095</v>
      </c>
      <c r="U54">
        <v>-0.53596762047621005</v>
      </c>
      <c r="V54">
        <v>-0.75175087450861799</v>
      </c>
      <c r="W54">
        <v>-0.71014515407513201</v>
      </c>
      <c r="X54">
        <v>-0.66744265705436401</v>
      </c>
      <c r="Y54">
        <v>-0.77543504682604303</v>
      </c>
      <c r="Z54">
        <v>-0.95453338890599304</v>
      </c>
      <c r="AA54">
        <v>-0.93475763522211597</v>
      </c>
      <c r="AB54">
        <v>-0.634086358066144</v>
      </c>
      <c r="AC54">
        <v>-0.47061251915212299</v>
      </c>
      <c r="AD54">
        <v>-0.430349876046068</v>
      </c>
      <c r="AE54">
        <v>-0.18213854924078901</v>
      </c>
      <c r="AF54">
        <v>-0.216439940612634</v>
      </c>
      <c r="AG54">
        <v>-0.129447282591932</v>
      </c>
    </row>
    <row r="55" spans="1:33" x14ac:dyDescent="0.25">
      <c r="A55" t="s">
        <v>1594</v>
      </c>
      <c r="B55" t="s">
        <v>1364</v>
      </c>
      <c r="C55">
        <v>5150</v>
      </c>
      <c r="D55">
        <v>-0.89855537195254498</v>
      </c>
      <c r="E55">
        <v>-1.03742399535906</v>
      </c>
      <c r="F55">
        <v>0.30974113986180302</v>
      </c>
      <c r="G55">
        <v>1.2181477980834901</v>
      </c>
      <c r="H55">
        <v>-1.41657008744443</v>
      </c>
      <c r="I55">
        <v>-1.6789916683486099</v>
      </c>
      <c r="J55">
        <v>2.3519899216930802</v>
      </c>
      <c r="K55">
        <v>-2.1199768549879598</v>
      </c>
      <c r="L55" t="s">
        <v>1083</v>
      </c>
      <c r="M55" t="s">
        <v>1083</v>
      </c>
      <c r="N55" t="s">
        <v>1071</v>
      </c>
      <c r="O55" t="s">
        <v>1070</v>
      </c>
      <c r="P55" t="s">
        <v>1083</v>
      </c>
      <c r="Q55" t="s">
        <v>1083</v>
      </c>
      <c r="R55" t="s">
        <v>1070</v>
      </c>
      <c r="S55" t="s">
        <v>1083</v>
      </c>
      <c r="T55" t="s">
        <v>1095</v>
      </c>
      <c r="U55">
        <v>-0.86297158341460101</v>
      </c>
      <c r="V55">
        <v>-0.79973063338977901</v>
      </c>
      <c r="W55">
        <v>-0.83907867633240496</v>
      </c>
      <c r="X55">
        <v>-0.99481013477258595</v>
      </c>
      <c r="Y55">
        <v>-0.79838247117095396</v>
      </c>
      <c r="Z55">
        <v>-0.64327542020223605</v>
      </c>
      <c r="AA55">
        <v>-0.69315632978232899</v>
      </c>
      <c r="AB55">
        <v>-0.412743001562692</v>
      </c>
      <c r="AC55">
        <v>-0.48116010344645199</v>
      </c>
      <c r="AD55">
        <v>-0.68454973735838998</v>
      </c>
      <c r="AE55">
        <v>0.147658535716159</v>
      </c>
      <c r="AF55">
        <v>-0.917327813123751</v>
      </c>
      <c r="AG55">
        <v>-0.89855537195254498</v>
      </c>
    </row>
    <row r="56" spans="1:33" x14ac:dyDescent="0.25">
      <c r="A56" t="s">
        <v>1595</v>
      </c>
      <c r="B56" t="s">
        <v>1596</v>
      </c>
      <c r="C56">
        <v>53880.7</v>
      </c>
      <c r="D56">
        <v>1.03491259593116E-2</v>
      </c>
      <c r="E56">
        <v>0.56221553764327103</v>
      </c>
      <c r="F56">
        <v>-0.86027968332621996</v>
      </c>
      <c r="G56">
        <v>-0.38062977744082899</v>
      </c>
      <c r="H56">
        <v>0.46154093194566598</v>
      </c>
      <c r="I56">
        <v>1.1161044343540301</v>
      </c>
      <c r="J56">
        <v>-0.37150469514596901</v>
      </c>
      <c r="K56">
        <v>1.60488589442081</v>
      </c>
      <c r="L56" t="s">
        <v>1071</v>
      </c>
      <c r="M56" t="s">
        <v>1070</v>
      </c>
      <c r="N56" t="s">
        <v>1069</v>
      </c>
      <c r="O56" t="s">
        <v>1069</v>
      </c>
      <c r="P56" t="s">
        <v>1075</v>
      </c>
      <c r="Q56" t="s">
        <v>1070</v>
      </c>
      <c r="R56" t="s">
        <v>1071</v>
      </c>
      <c r="S56" t="s">
        <v>1070</v>
      </c>
      <c r="T56" t="s">
        <v>1095</v>
      </c>
      <c r="U56">
        <v>-0.95866985682778805</v>
      </c>
      <c r="V56">
        <v>-0.86451982271393002</v>
      </c>
      <c r="W56">
        <v>-1.10358105192578</v>
      </c>
      <c r="X56">
        <v>-1.2160147826333201</v>
      </c>
      <c r="Y56">
        <v>-1.148006874779</v>
      </c>
      <c r="Z56">
        <v>-1.0692853173418799</v>
      </c>
      <c r="AA56">
        <v>-0.94357021478593694</v>
      </c>
      <c r="AB56">
        <v>-0.74472745766391102</v>
      </c>
      <c r="AC56">
        <v>-0.68654495367556101</v>
      </c>
      <c r="AD56">
        <v>-0.86852534657737301</v>
      </c>
      <c r="AE56">
        <v>-0.45831317472743399</v>
      </c>
      <c r="AF56">
        <v>0.104286465067695</v>
      </c>
      <c r="AG56">
        <v>1.03491259593116E-2</v>
      </c>
    </row>
    <row r="57" spans="1:33" x14ac:dyDescent="0.25">
      <c r="A57" t="s">
        <v>1597</v>
      </c>
      <c r="B57" t="s">
        <v>1598</v>
      </c>
      <c r="C57">
        <v>93927.5</v>
      </c>
      <c r="D57">
        <v>-2.6860564072694201E-2</v>
      </c>
      <c r="E57">
        <v>0.32233813583700699</v>
      </c>
      <c r="F57">
        <v>-0.164754191026589</v>
      </c>
      <c r="G57">
        <v>-0.128704092547125</v>
      </c>
      <c r="H57">
        <v>-3.0893178751541898E-2</v>
      </c>
      <c r="I57">
        <v>0.14563805396929599</v>
      </c>
      <c r="J57">
        <v>-0.76585354021164598</v>
      </c>
      <c r="K57">
        <v>0.68219756527434205</v>
      </c>
      <c r="L57" t="s">
        <v>1071</v>
      </c>
      <c r="M57" t="s">
        <v>1075</v>
      </c>
      <c r="N57" t="s">
        <v>1071</v>
      </c>
      <c r="O57" t="s">
        <v>1069</v>
      </c>
      <c r="P57" t="s">
        <v>1071</v>
      </c>
      <c r="Q57" t="s">
        <v>1071</v>
      </c>
      <c r="R57" t="s">
        <v>1069</v>
      </c>
      <c r="S57" t="s">
        <v>1075</v>
      </c>
      <c r="T57" t="s">
        <v>1095</v>
      </c>
      <c r="U57">
        <v>-0.34292843861769001</v>
      </c>
      <c r="V57">
        <v>-0.30960053839647</v>
      </c>
      <c r="W57">
        <v>-0.45952725235203201</v>
      </c>
      <c r="X57">
        <v>-0.61877009289031004</v>
      </c>
      <c r="Y57">
        <v>-0.62059141935301299</v>
      </c>
      <c r="Z57">
        <v>-0.63105298278907695</v>
      </c>
      <c r="AA57">
        <v>-0.381387145071932</v>
      </c>
      <c r="AB57">
        <v>-0.106320025672894</v>
      </c>
      <c r="AC57">
        <v>-0.18930844821456799</v>
      </c>
      <c r="AD57">
        <v>-0.51744058892008504</v>
      </c>
      <c r="AE57">
        <v>-0.22307821726614199</v>
      </c>
      <c r="AF57">
        <v>7.5078385242594706E-2</v>
      </c>
      <c r="AG57">
        <v>-2.6860564072694201E-2</v>
      </c>
    </row>
    <row r="58" spans="1:33" x14ac:dyDescent="0.25">
      <c r="A58" t="s">
        <v>1599</v>
      </c>
      <c r="B58" t="s">
        <v>1600</v>
      </c>
      <c r="C58">
        <v>42573.2</v>
      </c>
      <c r="D58">
        <v>0.83224098718359096</v>
      </c>
      <c r="E58">
        <v>0.81931645838660805</v>
      </c>
      <c r="F58">
        <v>0.20632790442542201</v>
      </c>
      <c r="G58">
        <v>0.76224209536068599</v>
      </c>
      <c r="H58">
        <v>-1.16650682279936</v>
      </c>
      <c r="I58">
        <v>-0.94044067751707805</v>
      </c>
      <c r="J58">
        <v>-5.4738381084659699E-2</v>
      </c>
      <c r="K58">
        <v>-0.95524385204147499</v>
      </c>
      <c r="L58" t="s">
        <v>1078</v>
      </c>
      <c r="M58" t="s">
        <v>1070</v>
      </c>
      <c r="N58" t="s">
        <v>1071</v>
      </c>
      <c r="O58" t="s">
        <v>1075</v>
      </c>
      <c r="P58" t="s">
        <v>1083</v>
      </c>
      <c r="Q58" t="s">
        <v>1069</v>
      </c>
      <c r="R58" t="s">
        <v>1071</v>
      </c>
      <c r="S58" t="s">
        <v>1083</v>
      </c>
      <c r="T58" t="s">
        <v>1095</v>
      </c>
      <c r="U58">
        <v>0.53954872580441704</v>
      </c>
      <c r="V58">
        <v>0.54816342492182901</v>
      </c>
      <c r="W58">
        <v>0.38067766227600802</v>
      </c>
      <c r="X58">
        <v>0.35193049824383899</v>
      </c>
      <c r="Y58">
        <v>0.55748258076980695</v>
      </c>
      <c r="Z58">
        <v>0.43162343472940901</v>
      </c>
      <c r="AA58">
        <v>0.50244043630927504</v>
      </c>
      <c r="AB58">
        <v>0.73769913124136799</v>
      </c>
      <c r="AC58">
        <v>0.79808970541701596</v>
      </c>
      <c r="AD58">
        <v>0.57730512258050404</v>
      </c>
      <c r="AE58">
        <v>0.84100240935769799</v>
      </c>
      <c r="AF58">
        <v>1.0169697207453701</v>
      </c>
      <c r="AG58">
        <v>0.83224098718359096</v>
      </c>
    </row>
    <row r="59" spans="1:33" x14ac:dyDescent="0.25">
      <c r="A59" t="s">
        <v>1601</v>
      </c>
      <c r="B59" t="s">
        <v>1602</v>
      </c>
      <c r="C59">
        <v>58675.199999999997</v>
      </c>
      <c r="D59">
        <v>0.65810557966417105</v>
      </c>
      <c r="E59">
        <v>0.93097285158285803</v>
      </c>
      <c r="F59">
        <v>2.8201833937004598E-3</v>
      </c>
      <c r="G59">
        <v>0.60834187564892395</v>
      </c>
      <c r="H59">
        <v>-0.92222258945680502</v>
      </c>
      <c r="I59">
        <v>-0.36862833045134502</v>
      </c>
      <c r="J59">
        <v>-0.44889328916209198</v>
      </c>
      <c r="K59">
        <v>0.129242526211237</v>
      </c>
      <c r="L59" t="s">
        <v>1078</v>
      </c>
      <c r="M59" t="s">
        <v>1070</v>
      </c>
      <c r="N59" t="s">
        <v>1071</v>
      </c>
      <c r="O59" t="s">
        <v>1075</v>
      </c>
      <c r="P59" t="s">
        <v>1083</v>
      </c>
      <c r="Q59" t="s">
        <v>1069</v>
      </c>
      <c r="R59" t="s">
        <v>1069</v>
      </c>
      <c r="S59" t="s">
        <v>1071</v>
      </c>
      <c r="T59" t="s">
        <v>1095</v>
      </c>
      <c r="U59">
        <v>0.143591632333469</v>
      </c>
      <c r="V59">
        <v>2.8604579261603098E-2</v>
      </c>
      <c r="W59">
        <v>-0.13122544137377501</v>
      </c>
      <c r="X59">
        <v>-5.1839763529184402E-2</v>
      </c>
      <c r="Y59">
        <v>2.4369448969326898E-2</v>
      </c>
      <c r="Z59">
        <v>-0.103655036039008</v>
      </c>
      <c r="AA59">
        <v>0.12853984324089099</v>
      </c>
      <c r="AB59">
        <v>0.73301407484198799</v>
      </c>
      <c r="AC59">
        <v>0.64050290935721998</v>
      </c>
      <c r="AD59">
        <v>0.39786013965943001</v>
      </c>
      <c r="AE59">
        <v>0.37008531183016902</v>
      </c>
      <c r="AF59">
        <v>0.66896550332855997</v>
      </c>
      <c r="AG59">
        <v>0.65810557966417105</v>
      </c>
    </row>
    <row r="60" spans="1:33" x14ac:dyDescent="0.25">
      <c r="A60" t="s">
        <v>1603</v>
      </c>
      <c r="B60" t="s">
        <v>1604</v>
      </c>
      <c r="C60">
        <v>101865.4</v>
      </c>
      <c r="D60">
        <v>0.110407481782407</v>
      </c>
      <c r="E60">
        <v>-0.42810447446585798</v>
      </c>
      <c r="F60">
        <v>-0.105589256560363</v>
      </c>
      <c r="G60">
        <v>0.848545687502404</v>
      </c>
      <c r="H60">
        <v>-1.27407877445852</v>
      </c>
      <c r="I60">
        <v>-1.3206607889197099</v>
      </c>
      <c r="J60">
        <v>-0.98376178336188702</v>
      </c>
      <c r="K60">
        <v>-2.6403888468116001</v>
      </c>
      <c r="L60" t="s">
        <v>1071</v>
      </c>
      <c r="M60" t="s">
        <v>1069</v>
      </c>
      <c r="N60" t="s">
        <v>1071</v>
      </c>
      <c r="O60" t="s">
        <v>1075</v>
      </c>
      <c r="P60" t="s">
        <v>1083</v>
      </c>
      <c r="Q60" t="s">
        <v>1083</v>
      </c>
      <c r="R60" t="s">
        <v>1083</v>
      </c>
      <c r="S60" t="s">
        <v>1083</v>
      </c>
      <c r="T60" t="s">
        <v>1095</v>
      </c>
      <c r="U60">
        <v>-6.12868323624794E-2</v>
      </c>
      <c r="V60">
        <v>-3.07467935875111E-2</v>
      </c>
      <c r="W60">
        <v>-9.2569733030778006E-3</v>
      </c>
      <c r="X60">
        <v>-6.9990881316294495E-2</v>
      </c>
      <c r="Y60">
        <v>-0.13900735826359401</v>
      </c>
      <c r="Z60">
        <v>-0.166320731765148</v>
      </c>
      <c r="AA60">
        <v>0.157046258306102</v>
      </c>
      <c r="AB60">
        <v>0.440512861069419</v>
      </c>
      <c r="AC60">
        <v>0.13750090945374999</v>
      </c>
      <c r="AD60">
        <v>-0.33940938604111698</v>
      </c>
      <c r="AE60">
        <v>-0.21123485654299501</v>
      </c>
      <c r="AF60">
        <v>0.257322293353272</v>
      </c>
      <c r="AG60">
        <v>0.110407481782407</v>
      </c>
    </row>
    <row r="61" spans="1:33" x14ac:dyDescent="0.25">
      <c r="A61" t="s">
        <v>1605</v>
      </c>
      <c r="B61" t="s">
        <v>1606</v>
      </c>
      <c r="C61">
        <v>27129.7</v>
      </c>
      <c r="D61">
        <v>0.71320240434545601</v>
      </c>
      <c r="E61">
        <v>0.28093817440128299</v>
      </c>
      <c r="F61">
        <v>1.47976196304983</v>
      </c>
      <c r="G61">
        <v>0.62903070884642098</v>
      </c>
      <c r="H61">
        <v>-0.53671913389831305</v>
      </c>
      <c r="I61">
        <v>1.52846207222271</v>
      </c>
      <c r="J61">
        <v>-0.1528541518406</v>
      </c>
      <c r="K61">
        <v>0.27455232905702598</v>
      </c>
      <c r="L61" t="s">
        <v>1078</v>
      </c>
      <c r="M61" t="s">
        <v>1075</v>
      </c>
      <c r="N61" t="s">
        <v>1070</v>
      </c>
      <c r="O61" t="s">
        <v>1075</v>
      </c>
      <c r="P61" t="s">
        <v>1069</v>
      </c>
      <c r="Q61" t="s">
        <v>1070</v>
      </c>
      <c r="R61" t="s">
        <v>1071</v>
      </c>
      <c r="S61" t="s">
        <v>1075</v>
      </c>
      <c r="T61" t="s">
        <v>1095</v>
      </c>
      <c r="U61">
        <v>0.50040991364306198</v>
      </c>
      <c r="V61">
        <v>0.53039165344073902</v>
      </c>
      <c r="W61">
        <v>0.19198099351210801</v>
      </c>
      <c r="X61">
        <v>0.13699390532389399</v>
      </c>
      <c r="Y61">
        <v>0.25660436318910301</v>
      </c>
      <c r="Z61">
        <v>0.33481248566348798</v>
      </c>
      <c r="AA61">
        <v>0.53372022804751595</v>
      </c>
      <c r="AB61">
        <v>0.58589325711425499</v>
      </c>
      <c r="AC61">
        <v>0.60517484128270504</v>
      </c>
      <c r="AD61">
        <v>0.44844932083245598</v>
      </c>
      <c r="AE61">
        <v>0.63497442855916897</v>
      </c>
      <c r="AF61">
        <v>0.76837218955872</v>
      </c>
      <c r="AG61">
        <v>0.71320240434545601</v>
      </c>
    </row>
    <row r="62" spans="1:33" x14ac:dyDescent="0.25">
      <c r="A62" t="s">
        <v>1607</v>
      </c>
      <c r="B62" t="s">
        <v>1408</v>
      </c>
      <c r="C62">
        <v>59229.2</v>
      </c>
      <c r="D62">
        <v>0.64644222517458805</v>
      </c>
      <c r="E62">
        <v>2.5672320404313198</v>
      </c>
      <c r="F62">
        <v>-0.18980701515338699</v>
      </c>
      <c r="G62">
        <v>-8.7742601485660293E-2</v>
      </c>
      <c r="H62">
        <v>0.39070871724126899</v>
      </c>
      <c r="I62">
        <v>1.36566599770619</v>
      </c>
      <c r="J62">
        <v>-0.73541634249790899</v>
      </c>
      <c r="K62">
        <v>1.10964785406043</v>
      </c>
      <c r="L62" t="s">
        <v>1078</v>
      </c>
      <c r="M62" t="s">
        <v>1070</v>
      </c>
      <c r="N62" t="s">
        <v>1069</v>
      </c>
      <c r="O62" t="s">
        <v>1069</v>
      </c>
      <c r="P62" t="s">
        <v>1075</v>
      </c>
      <c r="Q62" t="s">
        <v>1070</v>
      </c>
      <c r="R62" t="s">
        <v>1069</v>
      </c>
      <c r="S62" t="s">
        <v>1070</v>
      </c>
      <c r="T62" t="s">
        <v>1095</v>
      </c>
      <c r="U62">
        <v>0.109275986178553</v>
      </c>
      <c r="V62">
        <v>0.133285213192194</v>
      </c>
      <c r="W62">
        <v>-0.20071567168269799</v>
      </c>
      <c r="X62">
        <v>-0.33241621327708598</v>
      </c>
      <c r="Y62">
        <v>-0.25557579250583001</v>
      </c>
      <c r="Z62">
        <v>-0.14287798775464999</v>
      </c>
      <c r="AA62">
        <v>0.1427027436119</v>
      </c>
      <c r="AB62">
        <v>0.43657025635490898</v>
      </c>
      <c r="AC62">
        <v>0.50545997197422698</v>
      </c>
      <c r="AD62">
        <v>0.111400577192203</v>
      </c>
      <c r="AE62">
        <v>0.35726057534862499</v>
      </c>
      <c r="AF62">
        <v>0.67706367359966602</v>
      </c>
      <c r="AG62">
        <v>0.64644222517458805</v>
      </c>
    </row>
    <row r="63" spans="1:33" x14ac:dyDescent="0.25">
      <c r="A63" t="s">
        <v>1608</v>
      </c>
      <c r="B63" t="s">
        <v>1609</v>
      </c>
      <c r="C63">
        <v>45401.1</v>
      </c>
      <c r="D63">
        <v>0.47839481137385398</v>
      </c>
      <c r="E63">
        <v>2.6129619732821499</v>
      </c>
      <c r="F63">
        <v>-0.77354905169515398</v>
      </c>
      <c r="G63">
        <v>-8.7389955547305595E-2</v>
      </c>
      <c r="H63">
        <v>0.51430544176721604</v>
      </c>
      <c r="I63">
        <v>1.0797029718195901</v>
      </c>
      <c r="J63">
        <v>-0.86778266708801399</v>
      </c>
      <c r="K63">
        <v>0.73995868789770203</v>
      </c>
      <c r="L63" t="s">
        <v>1075</v>
      </c>
      <c r="M63" t="s">
        <v>1070</v>
      </c>
      <c r="N63" t="s">
        <v>1069</v>
      </c>
      <c r="O63" t="s">
        <v>1069</v>
      </c>
      <c r="P63" t="s">
        <v>1075</v>
      </c>
      <c r="Q63" t="s">
        <v>1070</v>
      </c>
      <c r="R63" t="s">
        <v>1083</v>
      </c>
      <c r="S63" t="s">
        <v>1075</v>
      </c>
      <c r="T63" t="s">
        <v>1095</v>
      </c>
      <c r="U63">
        <v>-0.13197967980611</v>
      </c>
      <c r="V63">
        <v>8.8997202000977802E-3</v>
      </c>
      <c r="W63">
        <v>-0.18105808742254401</v>
      </c>
      <c r="X63">
        <v>-0.33752592717632401</v>
      </c>
      <c r="Y63">
        <v>-0.40683277336213303</v>
      </c>
      <c r="Z63">
        <v>-0.23018410394014799</v>
      </c>
      <c r="AA63">
        <v>0.13407561267755</v>
      </c>
      <c r="AB63">
        <v>0.331356140836707</v>
      </c>
      <c r="AC63">
        <v>0.217621049328133</v>
      </c>
      <c r="AD63">
        <v>-0.17923506973662701</v>
      </c>
      <c r="AE63">
        <v>0.23069571618934701</v>
      </c>
      <c r="AF63">
        <v>0.66267053525988895</v>
      </c>
      <c r="AG63">
        <v>0.47839481137385398</v>
      </c>
    </row>
    <row r="64" spans="1:33" x14ac:dyDescent="0.25">
      <c r="A64" t="s">
        <v>1610</v>
      </c>
      <c r="B64" t="s">
        <v>1420</v>
      </c>
      <c r="C64">
        <v>6930.4</v>
      </c>
      <c r="D64">
        <v>0.241015437787511</v>
      </c>
      <c r="E64">
        <v>0.51338429187378598</v>
      </c>
      <c r="F64">
        <v>-8.0265801200871498E-2</v>
      </c>
      <c r="G64">
        <v>8.4449693604016302E-2</v>
      </c>
      <c r="H64">
        <v>-0.81278429815642905</v>
      </c>
      <c r="I64">
        <v>0.26027982225817198</v>
      </c>
      <c r="J64">
        <v>-0.66447335050307199</v>
      </c>
      <c r="K64">
        <v>-1.1854362794951601</v>
      </c>
      <c r="L64" t="s">
        <v>1075</v>
      </c>
      <c r="M64" t="s">
        <v>1070</v>
      </c>
      <c r="N64" t="s">
        <v>1071</v>
      </c>
      <c r="O64" t="s">
        <v>1071</v>
      </c>
      <c r="P64" t="s">
        <v>1083</v>
      </c>
      <c r="Q64" t="s">
        <v>1071</v>
      </c>
      <c r="R64" t="s">
        <v>1069</v>
      </c>
      <c r="S64" t="s">
        <v>1083</v>
      </c>
      <c r="T64" t="s">
        <v>1095</v>
      </c>
      <c r="U64">
        <v>0.33478520982445997</v>
      </c>
      <c r="V64">
        <v>-0.31940197460084901</v>
      </c>
      <c r="W64">
        <v>-0.61914465706385902</v>
      </c>
      <c r="X64">
        <v>-0.69954494891941599</v>
      </c>
      <c r="Y64">
        <v>-0.45363057375080301</v>
      </c>
      <c r="Z64">
        <v>-0.19119173925329899</v>
      </c>
      <c r="AA64">
        <v>-0.20231213956595401</v>
      </c>
      <c r="AB64">
        <v>0.110436634360617</v>
      </c>
      <c r="AC64">
        <v>0.43432640349261498</v>
      </c>
      <c r="AD64">
        <v>-0.16580389327290301</v>
      </c>
      <c r="AE64">
        <v>-9.46417197063779E-2</v>
      </c>
      <c r="AF64">
        <v>0.12337083268283</v>
      </c>
      <c r="AG64">
        <v>0.241015437787511</v>
      </c>
    </row>
    <row r="65" spans="1:33" x14ac:dyDescent="0.25">
      <c r="A65" t="s">
        <v>1611</v>
      </c>
      <c r="B65" t="s">
        <v>1422</v>
      </c>
      <c r="C65">
        <v>15515.1</v>
      </c>
      <c r="D65">
        <v>0.78135731058784896</v>
      </c>
      <c r="E65">
        <v>0.227634141189341</v>
      </c>
      <c r="F65">
        <v>1.8697689041125001</v>
      </c>
      <c r="G65">
        <v>-0.595580883124461</v>
      </c>
      <c r="H65">
        <v>-0.49347425037896298</v>
      </c>
      <c r="I65">
        <v>0.50538725628819003</v>
      </c>
      <c r="J65">
        <v>-0.78765588154650201</v>
      </c>
      <c r="K65">
        <v>0.53149113900932199</v>
      </c>
      <c r="L65" t="s">
        <v>1078</v>
      </c>
      <c r="M65" t="s">
        <v>1075</v>
      </c>
      <c r="N65" t="s">
        <v>1070</v>
      </c>
      <c r="O65" t="s">
        <v>1069</v>
      </c>
      <c r="P65" t="s">
        <v>1069</v>
      </c>
      <c r="Q65" t="s">
        <v>1075</v>
      </c>
      <c r="R65" t="s">
        <v>1069</v>
      </c>
      <c r="S65" t="s">
        <v>1075</v>
      </c>
      <c r="T65" t="s">
        <v>1095</v>
      </c>
      <c r="U65">
        <v>0.22756008181179899</v>
      </c>
      <c r="V65">
        <v>0.20611100209066899</v>
      </c>
      <c r="W65">
        <v>3.5325745943247E-2</v>
      </c>
      <c r="X65">
        <v>0.189924861264198</v>
      </c>
      <c r="Y65">
        <v>0.212475950266208</v>
      </c>
      <c r="Z65">
        <v>3.9466809578792901E-2</v>
      </c>
      <c r="AA65">
        <v>0.113134537887501</v>
      </c>
      <c r="AB65">
        <v>0.485823656699158</v>
      </c>
      <c r="AC65">
        <v>0.816663280399057</v>
      </c>
      <c r="AD65">
        <v>0.431950018168893</v>
      </c>
      <c r="AE65">
        <v>0.36978508110465202</v>
      </c>
      <c r="AF65">
        <v>0.72136641564655701</v>
      </c>
      <c r="AG65">
        <v>0.78135731058784896</v>
      </c>
    </row>
    <row r="66" spans="1:33" x14ac:dyDescent="0.25">
      <c r="A66" t="s">
        <v>1612</v>
      </c>
      <c r="B66" t="s">
        <v>1424</v>
      </c>
      <c r="C66">
        <v>17525.400000000001</v>
      </c>
      <c r="D66">
        <v>0.843583684564852</v>
      </c>
      <c r="E66">
        <v>2.5519044677955698</v>
      </c>
      <c r="F66">
        <v>-1.2502866243888899</v>
      </c>
      <c r="G66">
        <v>-1.5301589353649701</v>
      </c>
      <c r="H66">
        <v>1.6821533056890901E-2</v>
      </c>
      <c r="I66">
        <v>0.47168631077477802</v>
      </c>
      <c r="J66">
        <v>0.184342404040582</v>
      </c>
      <c r="K66">
        <v>1.0833347289242801</v>
      </c>
      <c r="L66" t="s">
        <v>1078</v>
      </c>
      <c r="M66" t="s">
        <v>1070</v>
      </c>
      <c r="N66" t="s">
        <v>1083</v>
      </c>
      <c r="O66" t="s">
        <v>1083</v>
      </c>
      <c r="P66" t="s">
        <v>1071</v>
      </c>
      <c r="Q66" t="s">
        <v>1071</v>
      </c>
      <c r="R66" t="s">
        <v>1075</v>
      </c>
      <c r="S66" t="s">
        <v>1070</v>
      </c>
      <c r="T66" t="s">
        <v>1095</v>
      </c>
      <c r="U66">
        <v>0.250250703435411</v>
      </c>
      <c r="V66">
        <v>0.17504627633075401</v>
      </c>
      <c r="W66">
        <v>-1.7663093104741099E-2</v>
      </c>
      <c r="X66">
        <v>0.182071833546568</v>
      </c>
      <c r="Y66">
        <v>0.25702187857687397</v>
      </c>
      <c r="Z66">
        <v>0.115100560962122</v>
      </c>
      <c r="AA66">
        <v>9.6285438031444001E-2</v>
      </c>
      <c r="AB66">
        <v>0.41664606567534901</v>
      </c>
      <c r="AC66">
        <v>0.52681822737696604</v>
      </c>
      <c r="AD66">
        <v>0.33126881703082101</v>
      </c>
      <c r="AE66">
        <v>0.75772236513043101</v>
      </c>
      <c r="AF66">
        <v>0.98747541072438305</v>
      </c>
      <c r="AG66">
        <v>0.843583684564852</v>
      </c>
    </row>
    <row r="67" spans="1:33" x14ac:dyDescent="0.25">
      <c r="A67" t="s">
        <v>1613</v>
      </c>
      <c r="B67" t="s">
        <v>1426</v>
      </c>
      <c r="C67">
        <v>52577.1</v>
      </c>
      <c r="D67">
        <v>1.3779229385367899</v>
      </c>
      <c r="E67">
        <v>0.45223668502866099</v>
      </c>
      <c r="F67">
        <v>-1.2502866243888899</v>
      </c>
      <c r="G67">
        <v>0.74894724103217203</v>
      </c>
      <c r="H67">
        <v>-0.21516412633068399</v>
      </c>
      <c r="I67">
        <v>1.04592225593594</v>
      </c>
      <c r="J67">
        <v>-8.7776665774497206E-2</v>
      </c>
      <c r="K67">
        <v>2.0622790813206602</v>
      </c>
      <c r="L67" t="s">
        <v>1098</v>
      </c>
      <c r="M67" t="s">
        <v>1070</v>
      </c>
      <c r="N67" t="s">
        <v>1083</v>
      </c>
      <c r="O67" t="s">
        <v>1075</v>
      </c>
      <c r="P67" t="s">
        <v>1071</v>
      </c>
      <c r="Q67" t="s">
        <v>1070</v>
      </c>
      <c r="R67" t="s">
        <v>1071</v>
      </c>
      <c r="S67" t="s">
        <v>1070</v>
      </c>
      <c r="T67" t="s">
        <v>1095</v>
      </c>
      <c r="U67">
        <v>0.51506947983845497</v>
      </c>
      <c r="V67">
        <v>0.52338721624211404</v>
      </c>
      <c r="W67">
        <v>0.428187621907136</v>
      </c>
      <c r="X67">
        <v>0.32111008035856897</v>
      </c>
      <c r="Y67">
        <v>0.41759049602016102</v>
      </c>
      <c r="Z67">
        <v>0.74093023116525702</v>
      </c>
      <c r="AA67">
        <v>0.92896775749975102</v>
      </c>
      <c r="AB67">
        <v>1.1241390174826</v>
      </c>
      <c r="AC67">
        <v>1.26592279127407</v>
      </c>
      <c r="AD67">
        <v>1.1931585429010101</v>
      </c>
      <c r="AE67">
        <v>1.2601524947734899</v>
      </c>
      <c r="AF67">
        <v>1.4007911579598</v>
      </c>
      <c r="AG67">
        <v>1.3779229385367899</v>
      </c>
    </row>
    <row r="68" spans="1:33" x14ac:dyDescent="0.25">
      <c r="A68" t="s">
        <v>1614</v>
      </c>
      <c r="B68" t="s">
        <v>1428</v>
      </c>
      <c r="C68">
        <v>62954</v>
      </c>
      <c r="D68">
        <v>0.53605742271206303</v>
      </c>
      <c r="E68">
        <v>-0.29380649736893799</v>
      </c>
      <c r="F68">
        <v>-0.47027274226354598</v>
      </c>
      <c r="G68">
        <v>0.122581295497925</v>
      </c>
      <c r="H68">
        <v>6.2228306866257299E-2</v>
      </c>
      <c r="I68">
        <v>-0.76433978559591098</v>
      </c>
      <c r="J68">
        <v>5.4797419218377804E-3</v>
      </c>
      <c r="K68">
        <v>1.5442536392127999</v>
      </c>
      <c r="L68" t="s">
        <v>1075</v>
      </c>
      <c r="M68" t="s">
        <v>1071</v>
      </c>
      <c r="N68" t="s">
        <v>1069</v>
      </c>
      <c r="O68" t="s">
        <v>1071</v>
      </c>
      <c r="P68" t="s">
        <v>1071</v>
      </c>
      <c r="Q68" t="s">
        <v>1069</v>
      </c>
      <c r="R68" t="s">
        <v>1075</v>
      </c>
      <c r="S68" t="s">
        <v>1070</v>
      </c>
      <c r="T68" t="s">
        <v>1095</v>
      </c>
      <c r="U68">
        <v>-5.9840227404689098E-2</v>
      </c>
      <c r="V68">
        <v>-6.7832367577725899E-2</v>
      </c>
      <c r="W68">
        <v>2.1989196760755E-2</v>
      </c>
      <c r="X68">
        <v>-0.148490203362447</v>
      </c>
      <c r="Y68">
        <v>-0.23944073845543901</v>
      </c>
      <c r="Z68">
        <v>-1.99618889675124E-4</v>
      </c>
      <c r="AA68">
        <v>0.36459906815537302</v>
      </c>
      <c r="AB68">
        <v>0.61382131161547004</v>
      </c>
      <c r="AC68">
        <v>0.67809080121695697</v>
      </c>
      <c r="AD68">
        <v>0.45835066238029598</v>
      </c>
      <c r="AE68">
        <v>0.69702564175352</v>
      </c>
      <c r="AF68">
        <v>0.90288125644134198</v>
      </c>
      <c r="AG68">
        <v>0.53605742271206303</v>
      </c>
    </row>
    <row r="69" spans="1:33" x14ac:dyDescent="0.25">
      <c r="A69" t="s">
        <v>1615</v>
      </c>
      <c r="B69" t="s">
        <v>1616</v>
      </c>
      <c r="C69">
        <v>26154.5</v>
      </c>
      <c r="D69">
        <v>0.36013301011931698</v>
      </c>
      <c r="E69">
        <v>0.15950485244212001</v>
      </c>
      <c r="F69">
        <v>-1.64029356545157</v>
      </c>
      <c r="G69">
        <v>5.3143094854689599E-2</v>
      </c>
      <c r="H69">
        <v>-0.36110226413978902</v>
      </c>
      <c r="I69">
        <v>0.44454334218632902</v>
      </c>
      <c r="J69">
        <v>0.28107539781991397</v>
      </c>
      <c r="K69">
        <v>1.1680359016737101</v>
      </c>
      <c r="L69" t="s">
        <v>1075</v>
      </c>
      <c r="M69" t="s">
        <v>1075</v>
      </c>
      <c r="N69" t="s">
        <v>1083</v>
      </c>
      <c r="O69" t="s">
        <v>1071</v>
      </c>
      <c r="P69" t="s">
        <v>1069</v>
      </c>
      <c r="Q69" t="s">
        <v>1071</v>
      </c>
      <c r="R69" t="s">
        <v>1075</v>
      </c>
      <c r="S69" t="s">
        <v>1070</v>
      </c>
      <c r="T69" t="s">
        <v>1095</v>
      </c>
      <c r="U69">
        <v>-0.15487488818652201</v>
      </c>
      <c r="V69">
        <v>-0.344875047933069</v>
      </c>
      <c r="W69">
        <v>-0.47281483255006002</v>
      </c>
      <c r="X69">
        <v>-0.42906897293150997</v>
      </c>
      <c r="Y69">
        <v>-0.77656392367913896</v>
      </c>
      <c r="Z69">
        <v>-0.49179814080793399</v>
      </c>
      <c r="AA69">
        <v>-0.20030157674544</v>
      </c>
      <c r="AB69">
        <v>-0.15280045433284001</v>
      </c>
      <c r="AC69">
        <v>-0.222471846733065</v>
      </c>
      <c r="AD69">
        <v>-0.48337628964296497</v>
      </c>
      <c r="AE69">
        <v>-0.35888640904825803</v>
      </c>
      <c r="AF69">
        <v>0.23211318854358201</v>
      </c>
      <c r="AG69">
        <v>0.36013301011931698</v>
      </c>
    </row>
    <row r="70" spans="1:33" x14ac:dyDescent="0.25">
      <c r="A70" t="s">
        <v>1617</v>
      </c>
      <c r="B70" t="s">
        <v>1618</v>
      </c>
      <c r="C70">
        <v>76599.5</v>
      </c>
      <c r="D70">
        <v>-0.14150058803577101</v>
      </c>
      <c r="E70">
        <v>0.23817225957104199</v>
      </c>
      <c r="F70">
        <v>-1.4912126936913399</v>
      </c>
      <c r="G70">
        <v>-0.33805206747433503</v>
      </c>
      <c r="H70">
        <v>0.71967802690648697</v>
      </c>
      <c r="I70">
        <v>0.93424367482184401</v>
      </c>
      <c r="J70">
        <v>0.15788375149343101</v>
      </c>
      <c r="K70">
        <v>1.33625907307012</v>
      </c>
      <c r="L70" t="s">
        <v>1071</v>
      </c>
      <c r="M70" t="s">
        <v>1075</v>
      </c>
      <c r="N70" t="s">
        <v>1083</v>
      </c>
      <c r="O70" t="s">
        <v>1069</v>
      </c>
      <c r="P70" t="s">
        <v>1070</v>
      </c>
      <c r="Q70" t="s">
        <v>1075</v>
      </c>
      <c r="R70" t="s">
        <v>1075</v>
      </c>
      <c r="S70" t="s">
        <v>1070</v>
      </c>
      <c r="T70" t="s">
        <v>1095</v>
      </c>
      <c r="U70">
        <v>-0.81286641582524799</v>
      </c>
      <c r="V70">
        <v>-0.77678250254723302</v>
      </c>
      <c r="W70">
        <v>-0.938342877934918</v>
      </c>
      <c r="X70">
        <v>-1.0328377085486899</v>
      </c>
      <c r="Y70">
        <v>-1.05344685083898</v>
      </c>
      <c r="Z70">
        <v>-0.88132404424595001</v>
      </c>
      <c r="AA70">
        <v>-0.521050880834519</v>
      </c>
      <c r="AB70">
        <v>-0.35010192379577298</v>
      </c>
      <c r="AC70">
        <v>-0.178776130108321</v>
      </c>
      <c r="AD70">
        <v>-0.26815142695199101</v>
      </c>
      <c r="AE70">
        <v>-9.7806942036870001E-2</v>
      </c>
      <c r="AF70">
        <v>0.11775404182037599</v>
      </c>
      <c r="AG70">
        <v>-0.14150058803577101</v>
      </c>
    </row>
    <row r="71" spans="1:33" x14ac:dyDescent="0.25">
      <c r="A71" t="s">
        <v>1619</v>
      </c>
      <c r="B71" t="s">
        <v>1440</v>
      </c>
      <c r="C71">
        <v>4799.5</v>
      </c>
      <c r="D71">
        <v>0.35990365617582099</v>
      </c>
      <c r="E71">
        <v>0.47407971891309802</v>
      </c>
      <c r="F71">
        <v>-1.64029356545157</v>
      </c>
      <c r="G71">
        <v>-1.0391383717623801</v>
      </c>
      <c r="H71">
        <v>0.51078861557004196</v>
      </c>
      <c r="I71">
        <v>-0.33499803164893299</v>
      </c>
      <c r="J71">
        <v>-0.49517165033203703</v>
      </c>
      <c r="K71">
        <v>0.56742641263571403</v>
      </c>
      <c r="L71" t="s">
        <v>1075</v>
      </c>
      <c r="M71" t="s">
        <v>1070</v>
      </c>
      <c r="N71" t="s">
        <v>1083</v>
      </c>
      <c r="O71" t="s">
        <v>1083</v>
      </c>
      <c r="P71" t="s">
        <v>1075</v>
      </c>
      <c r="Q71" t="s">
        <v>1071</v>
      </c>
      <c r="R71" t="s">
        <v>1069</v>
      </c>
      <c r="S71" t="s">
        <v>1075</v>
      </c>
      <c r="T71" t="s">
        <v>1095</v>
      </c>
      <c r="U71">
        <v>-0.97864214522738302</v>
      </c>
      <c r="V71">
        <v>-0.845112818160212</v>
      </c>
      <c r="W71">
        <v>-0.74891701446706505</v>
      </c>
      <c r="X71">
        <v>-1.0023589175385199</v>
      </c>
      <c r="Y71">
        <v>-1.2300859920060101</v>
      </c>
      <c r="Z71">
        <v>-1.15593455004031</v>
      </c>
      <c r="AA71">
        <v>-0.88845516138741298</v>
      </c>
      <c r="AB71">
        <v>-0.704766036804227</v>
      </c>
      <c r="AC71">
        <v>-0.73141753117764496</v>
      </c>
      <c r="AD71">
        <v>-0.58866585580489295</v>
      </c>
      <c r="AE71">
        <v>-0.27125438063597002</v>
      </c>
      <c r="AF71">
        <v>9.4313821521113506E-2</v>
      </c>
      <c r="AG71">
        <v>0.35990365617582099</v>
      </c>
    </row>
    <row r="72" spans="1:33" x14ac:dyDescent="0.25">
      <c r="A72" t="s">
        <v>1620</v>
      </c>
      <c r="B72" t="s">
        <v>1621</v>
      </c>
      <c r="C72">
        <v>32556.3</v>
      </c>
      <c r="D72">
        <v>-0.40255269477661199</v>
      </c>
      <c r="E72">
        <v>-0.66240791715965996</v>
      </c>
      <c r="F72">
        <v>0.56226339561029803</v>
      </c>
      <c r="G72">
        <v>0.26113299342916602</v>
      </c>
      <c r="H72">
        <v>-0.74125494007897896</v>
      </c>
      <c r="I72">
        <v>-1.0549760726283799</v>
      </c>
      <c r="J72">
        <v>-0.65223133121454102</v>
      </c>
      <c r="K72">
        <v>-0.11880393457557301</v>
      </c>
      <c r="L72" t="s">
        <v>1069</v>
      </c>
      <c r="M72" t="s">
        <v>1083</v>
      </c>
      <c r="N72" t="s">
        <v>1075</v>
      </c>
      <c r="O72" t="s">
        <v>1071</v>
      </c>
      <c r="P72" t="s">
        <v>1083</v>
      </c>
      <c r="Q72" t="s">
        <v>1069</v>
      </c>
      <c r="R72" t="s">
        <v>1069</v>
      </c>
      <c r="S72" t="s">
        <v>1071</v>
      </c>
      <c r="T72" t="s">
        <v>1095</v>
      </c>
      <c r="U72">
        <v>-0.12185761293651499</v>
      </c>
      <c r="V72">
        <v>-8.1712492730374994E-2</v>
      </c>
      <c r="W72">
        <v>-0.23670125522240401</v>
      </c>
      <c r="X72">
        <v>-0.65893234755707097</v>
      </c>
      <c r="Y72">
        <v>-0.79955121658101402</v>
      </c>
      <c r="Z72">
        <v>-0.48760663218310402</v>
      </c>
      <c r="AA72">
        <v>-0.49862751337769401</v>
      </c>
      <c r="AB72">
        <v>-0.55420769889677701</v>
      </c>
      <c r="AC72">
        <v>-0.17685822020940101</v>
      </c>
      <c r="AD72">
        <v>-0.39730568845200598</v>
      </c>
      <c r="AE72">
        <v>-0.60910356386721898</v>
      </c>
      <c r="AF72">
        <v>-0.36899684246360598</v>
      </c>
      <c r="AG72">
        <v>-0.40255269477661199</v>
      </c>
    </row>
    <row r="73" spans="1:33" x14ac:dyDescent="0.25">
      <c r="A73" t="s">
        <v>1622</v>
      </c>
      <c r="B73" t="s">
        <v>1623</v>
      </c>
      <c r="C73">
        <v>32448.3</v>
      </c>
      <c r="D73">
        <v>-0.96302446199747005</v>
      </c>
      <c r="E73">
        <v>-1.58864578036375E-2</v>
      </c>
      <c r="F73">
        <v>0.47269565842965999</v>
      </c>
      <c r="G73">
        <v>-0.705466827448055</v>
      </c>
      <c r="H73">
        <v>-3.4707229735425602E-2</v>
      </c>
      <c r="I73">
        <v>-0.58951593503855604</v>
      </c>
      <c r="J73">
        <v>-0.23811558011341399</v>
      </c>
      <c r="K73">
        <v>2.1487528153758002E-2</v>
      </c>
      <c r="L73" t="s">
        <v>1083</v>
      </c>
      <c r="M73" t="s">
        <v>1071</v>
      </c>
      <c r="N73" t="s">
        <v>1075</v>
      </c>
      <c r="O73" t="s">
        <v>1069</v>
      </c>
      <c r="P73" t="s">
        <v>1071</v>
      </c>
      <c r="Q73" t="s">
        <v>1069</v>
      </c>
      <c r="R73" t="s">
        <v>1071</v>
      </c>
      <c r="S73" t="s">
        <v>1071</v>
      </c>
      <c r="T73" t="s">
        <v>1095</v>
      </c>
      <c r="U73">
        <v>-0.88693692390391698</v>
      </c>
      <c r="V73">
        <v>-0.807620835277575</v>
      </c>
      <c r="W73">
        <v>-0.94931858724201001</v>
      </c>
      <c r="X73">
        <v>-1.14938533197805</v>
      </c>
      <c r="Y73">
        <v>-1.1837182130689601</v>
      </c>
      <c r="Z73">
        <v>-1.1640448973922199</v>
      </c>
      <c r="AA73">
        <v>-1.0068794338259599</v>
      </c>
      <c r="AB73">
        <v>-1.1062849327103901</v>
      </c>
      <c r="AC73">
        <v>-1.18021380103762</v>
      </c>
      <c r="AD73">
        <v>-1.18869511824565</v>
      </c>
      <c r="AE73">
        <v>-1.1504256086618601</v>
      </c>
      <c r="AF73">
        <v>-0.88069470674894501</v>
      </c>
      <c r="AG73">
        <v>-0.96302446199747005</v>
      </c>
    </row>
    <row r="74" spans="1:33" x14ac:dyDescent="0.25">
      <c r="A74" t="s">
        <v>1624</v>
      </c>
      <c r="B74" t="s">
        <v>1460</v>
      </c>
      <c r="C74">
        <v>45662.7</v>
      </c>
      <c r="D74">
        <v>0.97650356528698601</v>
      </c>
      <c r="E74">
        <v>0.22080346284762101</v>
      </c>
      <c r="F74">
        <v>1.0897550219871499</v>
      </c>
      <c r="G74">
        <v>0.82272630049909301</v>
      </c>
      <c r="H74">
        <v>-0.113377790724788</v>
      </c>
      <c r="I74">
        <v>1.67043019724746</v>
      </c>
      <c r="J74">
        <v>-0.54390595067429504</v>
      </c>
      <c r="K74">
        <v>1.52519950683913</v>
      </c>
      <c r="L74" t="s">
        <v>1098</v>
      </c>
      <c r="M74" t="s">
        <v>1075</v>
      </c>
      <c r="N74" t="s">
        <v>1070</v>
      </c>
      <c r="O74" t="s">
        <v>1075</v>
      </c>
      <c r="P74" t="s">
        <v>1071</v>
      </c>
      <c r="Q74" t="s">
        <v>1070</v>
      </c>
      <c r="R74" t="s">
        <v>1069</v>
      </c>
      <c r="S74" t="s">
        <v>1070</v>
      </c>
      <c r="T74" t="s">
        <v>1095</v>
      </c>
      <c r="U74">
        <v>0.10745225260284499</v>
      </c>
      <c r="V74">
        <v>-8.5120123341860497E-3</v>
      </c>
      <c r="W74">
        <v>-0.29034882152417202</v>
      </c>
      <c r="X74">
        <v>-0.51626821598973505</v>
      </c>
      <c r="Y74">
        <v>-0.37822366580221201</v>
      </c>
      <c r="Z74">
        <v>-0.29532485723929602</v>
      </c>
      <c r="AA74">
        <v>-0.115642193701415</v>
      </c>
      <c r="AB74">
        <v>0.16257510974276099</v>
      </c>
      <c r="AC74">
        <v>0.42762965336107001</v>
      </c>
      <c r="AD74">
        <v>0.69842693974233505</v>
      </c>
      <c r="AE74">
        <v>0.97027863815598703</v>
      </c>
      <c r="AF74">
        <v>1.1611958362446599</v>
      </c>
      <c r="AG74">
        <v>0.97650356528698601</v>
      </c>
    </row>
    <row r="75" spans="1:33" x14ac:dyDescent="0.25">
      <c r="A75" t="s">
        <v>1625</v>
      </c>
      <c r="B75" t="s">
        <v>1626</v>
      </c>
      <c r="C75">
        <v>38117.5</v>
      </c>
      <c r="D75">
        <v>1.4433282410446999</v>
      </c>
      <c r="E75">
        <v>0.49601261340693198</v>
      </c>
      <c r="F75">
        <v>1.8697689041125001</v>
      </c>
      <c r="G75">
        <v>1.08015999533096</v>
      </c>
      <c r="H75">
        <v>-0.323482074395257</v>
      </c>
      <c r="I75">
        <v>0.552852497764176</v>
      </c>
      <c r="J75">
        <v>-0.84176793460908195</v>
      </c>
      <c r="K75">
        <v>1.0579292190927301</v>
      </c>
      <c r="L75" t="s">
        <v>1098</v>
      </c>
      <c r="M75" t="s">
        <v>1070</v>
      </c>
      <c r="N75" t="s">
        <v>1070</v>
      </c>
      <c r="O75" t="s">
        <v>1070</v>
      </c>
      <c r="P75" t="s">
        <v>1069</v>
      </c>
      <c r="Q75" t="s">
        <v>1075</v>
      </c>
      <c r="R75" t="s">
        <v>1083</v>
      </c>
      <c r="S75" t="s">
        <v>1070</v>
      </c>
      <c r="T75" t="s">
        <v>1095</v>
      </c>
      <c r="U75">
        <v>0.86072619493823099</v>
      </c>
      <c r="V75">
        <v>0.27302644221820199</v>
      </c>
      <c r="W75">
        <v>-0.48708229668118103</v>
      </c>
      <c r="X75">
        <v>-0.78087465199968997</v>
      </c>
      <c r="Y75">
        <v>-0.644998700582048</v>
      </c>
      <c r="Z75">
        <v>-0.42536221801278901</v>
      </c>
      <c r="AA75">
        <v>-0.17475508630752301</v>
      </c>
      <c r="AB75">
        <v>0.21468190801683201</v>
      </c>
      <c r="AC75">
        <v>0.291328510825481</v>
      </c>
      <c r="AD75">
        <v>0.70044020019708098</v>
      </c>
      <c r="AE75">
        <v>1.2394909320976399</v>
      </c>
      <c r="AF75">
        <v>1.536244815321</v>
      </c>
      <c r="AG75">
        <v>1.4433282410446999</v>
      </c>
    </row>
    <row r="76" spans="1:33" x14ac:dyDescent="0.25">
      <c r="A76" t="s">
        <v>1627</v>
      </c>
      <c r="B76" t="s">
        <v>1628</v>
      </c>
      <c r="C76">
        <v>23680.5</v>
      </c>
      <c r="D76">
        <v>2.8071722471451301</v>
      </c>
      <c r="E76">
        <v>0.485221209677409</v>
      </c>
      <c r="F76">
        <v>1.8697689041125001</v>
      </c>
      <c r="G76">
        <v>1.17097428823895</v>
      </c>
      <c r="H76">
        <v>-0.60936382429858504</v>
      </c>
      <c r="I76">
        <v>-0.39185225630357601</v>
      </c>
      <c r="J76">
        <v>3.6802837006943298E-2</v>
      </c>
      <c r="K76">
        <v>-0.94926885628035695</v>
      </c>
      <c r="L76" t="s">
        <v>1098</v>
      </c>
      <c r="M76" t="s">
        <v>1070</v>
      </c>
      <c r="N76" t="s">
        <v>1070</v>
      </c>
      <c r="O76" t="s">
        <v>1070</v>
      </c>
      <c r="P76" t="s">
        <v>1069</v>
      </c>
      <c r="Q76" t="s">
        <v>1069</v>
      </c>
      <c r="R76" t="s">
        <v>1075</v>
      </c>
      <c r="S76" t="s">
        <v>1083</v>
      </c>
      <c r="T76" t="s">
        <v>1095</v>
      </c>
      <c r="U76">
        <v>0.64933101263902704</v>
      </c>
      <c r="V76">
        <v>0.82284903859439096</v>
      </c>
      <c r="W76">
        <v>0.37962438559637601</v>
      </c>
      <c r="X76">
        <v>0.183189825292428</v>
      </c>
      <c r="Y76">
        <v>0.44802968296465601</v>
      </c>
      <c r="Z76">
        <v>0.75439115740971197</v>
      </c>
      <c r="AA76">
        <v>1.16212773521067</v>
      </c>
      <c r="AB76">
        <v>1.38279118704698</v>
      </c>
      <c r="AC76">
        <v>1.61883741561475</v>
      </c>
      <c r="AD76">
        <v>2.6254400382590002</v>
      </c>
      <c r="AE76">
        <v>2.7871644427192401</v>
      </c>
      <c r="AF76">
        <v>2.5109092816758101</v>
      </c>
      <c r="AG76">
        <v>2.8071722471451301</v>
      </c>
    </row>
    <row r="77" spans="1:33" x14ac:dyDescent="0.25">
      <c r="A77" t="s">
        <v>1629</v>
      </c>
      <c r="B77" t="s">
        <v>1630</v>
      </c>
      <c r="C77">
        <v>37824.5</v>
      </c>
      <c r="D77">
        <v>0.988148554355195</v>
      </c>
      <c r="E77">
        <v>-0.35051594517878099</v>
      </c>
      <c r="F77">
        <v>1.77912215343597</v>
      </c>
      <c r="G77">
        <v>0.97380351886284899</v>
      </c>
      <c r="H77">
        <v>-0.500319431084705</v>
      </c>
      <c r="I77">
        <v>-0.12361476776718899</v>
      </c>
      <c r="J77">
        <v>-0.32680600972296298</v>
      </c>
      <c r="K77">
        <v>0.15176263175771301</v>
      </c>
      <c r="L77" t="s">
        <v>1098</v>
      </c>
      <c r="M77" t="s">
        <v>1069</v>
      </c>
      <c r="N77" t="s">
        <v>1070</v>
      </c>
      <c r="O77" t="s">
        <v>1070</v>
      </c>
      <c r="P77" t="s">
        <v>1069</v>
      </c>
      <c r="Q77" t="s">
        <v>1071</v>
      </c>
      <c r="R77" t="s">
        <v>1071</v>
      </c>
      <c r="S77" t="s">
        <v>1071</v>
      </c>
      <c r="T77" t="s">
        <v>1095</v>
      </c>
      <c r="U77">
        <v>6.5541859571380895E-2</v>
      </c>
      <c r="V77">
        <v>0.27745402851202</v>
      </c>
      <c r="W77">
        <v>7.2759464045143094E-2</v>
      </c>
      <c r="X77">
        <v>-0.198155554323029</v>
      </c>
      <c r="Y77">
        <v>-0.20100567094039001</v>
      </c>
      <c r="Z77">
        <v>-3.5570820124399903E-2</v>
      </c>
      <c r="AA77">
        <v>0.114687533672109</v>
      </c>
      <c r="AB77">
        <v>0.34205556569175399</v>
      </c>
      <c r="AC77">
        <v>0.62895119026117996</v>
      </c>
      <c r="AD77">
        <v>0.64377449195265202</v>
      </c>
      <c r="AE77">
        <v>0.78218516993596199</v>
      </c>
      <c r="AF77">
        <v>0.97359853565049304</v>
      </c>
      <c r="AG77">
        <v>0.988148554355195</v>
      </c>
    </row>
    <row r="78" spans="1:33" x14ac:dyDescent="0.25">
      <c r="A78" t="s">
        <v>1631</v>
      </c>
      <c r="B78" t="s">
        <v>1632</v>
      </c>
      <c r="C78">
        <v>52080.2</v>
      </c>
      <c r="D78">
        <v>0.57084662790128804</v>
      </c>
      <c r="E78">
        <v>0.22829123879942301</v>
      </c>
      <c r="F78">
        <v>1.29626844579081</v>
      </c>
      <c r="G78">
        <v>0.67675283343196002</v>
      </c>
      <c r="H78">
        <v>-0.38657537872253001</v>
      </c>
      <c r="I78">
        <v>-1.2367837365322201</v>
      </c>
      <c r="J78">
        <v>-0.71514723589666496</v>
      </c>
      <c r="K78">
        <v>1.25700609432601</v>
      </c>
      <c r="L78" t="s">
        <v>1078</v>
      </c>
      <c r="M78" t="s">
        <v>1075</v>
      </c>
      <c r="N78" t="s">
        <v>1070</v>
      </c>
      <c r="O78" t="s">
        <v>1075</v>
      </c>
      <c r="P78" t="s">
        <v>1069</v>
      </c>
      <c r="Q78" t="s">
        <v>1083</v>
      </c>
      <c r="R78" t="s">
        <v>1069</v>
      </c>
      <c r="S78" t="s">
        <v>1070</v>
      </c>
      <c r="T78" t="s">
        <v>1095</v>
      </c>
      <c r="U78">
        <v>-0.360411283455359</v>
      </c>
      <c r="V78">
        <v>-0.34788238534077898</v>
      </c>
      <c r="W78">
        <v>-0.42830478956215301</v>
      </c>
      <c r="X78">
        <v>-0.66243374591919502</v>
      </c>
      <c r="Y78">
        <v>-0.71557108419609305</v>
      </c>
      <c r="Z78">
        <v>-0.67058910099579105</v>
      </c>
      <c r="AA78">
        <v>-0.32252660241123199</v>
      </c>
      <c r="AB78">
        <v>6.0258404866613498E-2</v>
      </c>
      <c r="AC78">
        <v>0.185679502511016</v>
      </c>
      <c r="AD78">
        <v>0.28864998037331702</v>
      </c>
      <c r="AE78">
        <v>0.56260981067758198</v>
      </c>
      <c r="AF78">
        <v>0.73571880341200602</v>
      </c>
      <c r="AG78">
        <v>0.57084662790128804</v>
      </c>
    </row>
    <row r="79" spans="1:33" x14ac:dyDescent="0.25">
      <c r="A79" t="s">
        <v>1633</v>
      </c>
      <c r="B79" t="s">
        <v>1634</v>
      </c>
      <c r="C79">
        <v>60853.5</v>
      </c>
      <c r="D79">
        <v>0.190172165133488</v>
      </c>
      <c r="E79">
        <v>0.19460171215885</v>
      </c>
      <c r="F79">
        <v>-0.86163517591144101</v>
      </c>
      <c r="G79">
        <v>0.29461915710137199</v>
      </c>
      <c r="H79">
        <v>0.275035400506497</v>
      </c>
      <c r="I79">
        <v>-0.77618253045688601</v>
      </c>
      <c r="J79">
        <v>-0.49284211466210298</v>
      </c>
      <c r="K79">
        <v>1.56914812981653</v>
      </c>
      <c r="L79" t="s">
        <v>1075</v>
      </c>
      <c r="M79" t="s">
        <v>1075</v>
      </c>
      <c r="N79" t="s">
        <v>1069</v>
      </c>
      <c r="O79" t="s">
        <v>1071</v>
      </c>
      <c r="P79" t="s">
        <v>1075</v>
      </c>
      <c r="Q79" t="s">
        <v>1069</v>
      </c>
      <c r="R79" t="s">
        <v>1069</v>
      </c>
      <c r="S79" t="s">
        <v>1070</v>
      </c>
      <c r="T79" t="s">
        <v>1095</v>
      </c>
      <c r="U79">
        <v>-0.29536731560422802</v>
      </c>
      <c r="V79">
        <v>-0.17220927672210901</v>
      </c>
      <c r="W79">
        <v>-0.29490052321364102</v>
      </c>
      <c r="X79">
        <v>-0.50455465066264205</v>
      </c>
      <c r="Y79">
        <v>-0.55017458633247096</v>
      </c>
      <c r="Z79">
        <v>-0.55139018678261897</v>
      </c>
      <c r="AA79">
        <v>-0.37411450277798602</v>
      </c>
      <c r="AB79">
        <v>-0.249748875545347</v>
      </c>
      <c r="AC79">
        <v>-0.38996679166103998</v>
      </c>
      <c r="AD79">
        <v>-0.55690760233946202</v>
      </c>
      <c r="AE79">
        <v>-0.28605066410872798</v>
      </c>
      <c r="AF79">
        <v>6.1536293412355801E-2</v>
      </c>
      <c r="AG79">
        <v>0.190172165133488</v>
      </c>
    </row>
    <row r="80" spans="1:33" x14ac:dyDescent="0.25">
      <c r="A80" t="s">
        <v>1635</v>
      </c>
      <c r="B80" t="s">
        <v>1494</v>
      </c>
      <c r="C80">
        <v>15091.2</v>
      </c>
      <c r="D80">
        <v>0.76836536230645403</v>
      </c>
      <c r="E80">
        <v>0.29360736386405001</v>
      </c>
      <c r="F80">
        <v>-1.64029356545157</v>
      </c>
      <c r="G80">
        <v>0.39598497713019198</v>
      </c>
      <c r="H80">
        <v>-0.52510907992035905</v>
      </c>
      <c r="I80">
        <v>-1.4768365927079801</v>
      </c>
      <c r="J80">
        <v>-0.81059420179950803</v>
      </c>
      <c r="K80">
        <v>0.594893182984919</v>
      </c>
      <c r="L80" t="s">
        <v>1078</v>
      </c>
      <c r="M80" t="s">
        <v>1075</v>
      </c>
      <c r="N80" t="s">
        <v>1083</v>
      </c>
      <c r="O80" t="s">
        <v>1071</v>
      </c>
      <c r="P80" t="s">
        <v>1069</v>
      </c>
      <c r="Q80" t="s">
        <v>1083</v>
      </c>
      <c r="R80" t="s">
        <v>1069</v>
      </c>
      <c r="S80" t="s">
        <v>1075</v>
      </c>
      <c r="T80" t="s">
        <v>1095</v>
      </c>
      <c r="U80">
        <v>0.11365364378125301</v>
      </c>
      <c r="V80">
        <v>0.32051665608866298</v>
      </c>
      <c r="W80">
        <v>0.21501077054110501</v>
      </c>
      <c r="X80">
        <v>-6.2451069954953302E-2</v>
      </c>
      <c r="Y80">
        <v>-8.5763005591193001E-2</v>
      </c>
      <c r="Z80">
        <v>0.329987452542925</v>
      </c>
      <c r="AA80">
        <v>0.42182278521828698</v>
      </c>
      <c r="AB80">
        <v>0.44367290628953399</v>
      </c>
      <c r="AC80">
        <v>0.17321717615733101</v>
      </c>
      <c r="AD80">
        <v>0.26519574840929999</v>
      </c>
      <c r="AE80">
        <v>0.92021534899547797</v>
      </c>
      <c r="AF80">
        <v>0.98334122526464196</v>
      </c>
      <c r="AG80">
        <v>0.76836536230645403</v>
      </c>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53"/>
  <sheetViews>
    <sheetView workbookViewId="0">
      <selection activeCell="K17" sqref="K17"/>
    </sheetView>
  </sheetViews>
  <sheetFormatPr baseColWidth="10" defaultRowHeight="15" x14ac:dyDescent="0.25"/>
  <cols>
    <col min="1" max="1" width="51" customWidth="1"/>
    <col min="2" max="2" width="15" customWidth="1"/>
  </cols>
  <sheetData>
    <row r="1" spans="1:14" x14ac:dyDescent="0.25">
      <c r="A1" t="s">
        <v>97</v>
      </c>
      <c r="B1" t="s">
        <v>1054</v>
      </c>
      <c r="C1" t="s">
        <v>1055</v>
      </c>
      <c r="D1" t="s">
        <v>1056</v>
      </c>
      <c r="E1" t="s">
        <v>1057</v>
      </c>
      <c r="F1" t="s">
        <v>1058</v>
      </c>
      <c r="G1" t="s">
        <v>1059</v>
      </c>
      <c r="H1" t="s">
        <v>1060</v>
      </c>
      <c r="I1" t="s">
        <v>1061</v>
      </c>
      <c r="J1" t="s">
        <v>1062</v>
      </c>
      <c r="K1" t="s">
        <v>1063</v>
      </c>
      <c r="L1" t="s">
        <v>1064</v>
      </c>
      <c r="M1" t="s">
        <v>1065</v>
      </c>
      <c r="N1" t="s">
        <v>1066</v>
      </c>
    </row>
    <row r="2" spans="1:14" x14ac:dyDescent="0.25">
      <c r="A2" t="s">
        <v>121</v>
      </c>
      <c r="B2">
        <v>3.0590296087999999E-2</v>
      </c>
      <c r="C2">
        <v>1.28128800400869E-2</v>
      </c>
      <c r="D2">
        <v>-0.16298967843276299</v>
      </c>
      <c r="E2">
        <v>-0.29458468505039298</v>
      </c>
      <c r="F2">
        <v>-0.27500987299010399</v>
      </c>
      <c r="G2">
        <v>-0.139347931804359</v>
      </c>
      <c r="H2">
        <v>0.20175908218069799</v>
      </c>
      <c r="I2">
        <v>0.49092678440332499</v>
      </c>
      <c r="J2">
        <v>0.45850813303121801</v>
      </c>
      <c r="K2">
        <v>0.29839723223351</v>
      </c>
      <c r="L2">
        <v>0.55681177097090795</v>
      </c>
      <c r="M2">
        <v>0.86602802261201395</v>
      </c>
      <c r="N2">
        <v>0.77591980761486801</v>
      </c>
    </row>
    <row r="3" spans="1:14" x14ac:dyDescent="0.25">
      <c r="A3" t="s">
        <v>122</v>
      </c>
      <c r="B3">
        <v>2.8944823449891799E-2</v>
      </c>
      <c r="C3">
        <v>-7.0228916902298794E-2</v>
      </c>
      <c r="D3">
        <v>-0.14083674810241201</v>
      </c>
      <c r="E3">
        <v>-0.12166837102057</v>
      </c>
      <c r="F3">
        <v>-5.7676439393926297E-2</v>
      </c>
      <c r="G3">
        <v>1.5904875705887202E-2</v>
      </c>
      <c r="H3">
        <v>0.23067771286682001</v>
      </c>
      <c r="I3">
        <v>0.31592144300785902</v>
      </c>
      <c r="J3">
        <v>0.297485801661873</v>
      </c>
      <c r="K3">
        <v>0.24128483079955601</v>
      </c>
      <c r="L3">
        <v>0.465322446454635</v>
      </c>
      <c r="M3">
        <v>0.73275710705241304</v>
      </c>
      <c r="N3">
        <v>0.66139315949890298</v>
      </c>
    </row>
    <row r="4" spans="1:14" x14ac:dyDescent="0.25">
      <c r="A4" t="s">
        <v>123</v>
      </c>
      <c r="B4">
        <v>-4.19452653027588E-2</v>
      </c>
      <c r="C4">
        <v>-5.17169573394805E-2</v>
      </c>
      <c r="D4">
        <v>-5.1261149593037403E-2</v>
      </c>
      <c r="E4">
        <v>-5.1798280337466501E-2</v>
      </c>
      <c r="F4">
        <v>-5.0852701578889402E-2</v>
      </c>
      <c r="G4">
        <v>-5.0771054638817099E-2</v>
      </c>
      <c r="H4">
        <v>-4.6160844360384201E-2</v>
      </c>
      <c r="I4">
        <v>-3.5355746084400098E-2</v>
      </c>
      <c r="J4">
        <v>-1.8418473960891302E-2</v>
      </c>
      <c r="K4">
        <v>-5.8567325832189904E-3</v>
      </c>
      <c r="L4">
        <v>-9.4117270150524495E-4</v>
      </c>
      <c r="M4">
        <v>6.68358782217368E-4</v>
      </c>
      <c r="N4">
        <v>2.6219346979489801E-3</v>
      </c>
    </row>
    <row r="5" spans="1:14" x14ac:dyDescent="0.25">
      <c r="A5" t="s">
        <v>124</v>
      </c>
      <c r="B5">
        <v>0.27246381886222298</v>
      </c>
      <c r="C5">
        <v>0.19501004525087001</v>
      </c>
      <c r="D5">
        <v>0.106351650349962</v>
      </c>
      <c r="E5">
        <v>5.6040160773062099E-2</v>
      </c>
      <c r="F5">
        <v>-3.8773105017874702E-3</v>
      </c>
      <c r="G5">
        <v>2.7586148400169399E-2</v>
      </c>
      <c r="H5">
        <v>5.2198915150744797E-2</v>
      </c>
      <c r="I5">
        <v>9.2483791465694298E-2</v>
      </c>
      <c r="J5">
        <v>0.11988293775334501</v>
      </c>
      <c r="K5">
        <v>9.6288480917280598E-3</v>
      </c>
      <c r="L5">
        <v>0.15604898783496299</v>
      </c>
      <c r="M5">
        <v>0.36184782134783899</v>
      </c>
      <c r="N5">
        <v>0.40455092029513101</v>
      </c>
    </row>
    <row r="6" spans="1:14" x14ac:dyDescent="0.25">
      <c r="A6" t="s">
        <v>258</v>
      </c>
      <c r="B6">
        <v>0.160761116903745</v>
      </c>
      <c r="C6">
        <v>0.15682137373284699</v>
      </c>
      <c r="D6">
        <v>0.13209025376748401</v>
      </c>
      <c r="E6">
        <v>0.14087801124773799</v>
      </c>
      <c r="F6">
        <v>0.112687345474867</v>
      </c>
      <c r="G6">
        <v>6.6155906592265404E-2</v>
      </c>
      <c r="H6">
        <v>-2.7235652586148299E-2</v>
      </c>
      <c r="I6">
        <v>-0.11131967881759899</v>
      </c>
      <c r="J6">
        <v>-0.1766090251836</v>
      </c>
      <c r="K6">
        <v>-0.20039119291090501</v>
      </c>
      <c r="L6">
        <v>-0.27375822544275102</v>
      </c>
      <c r="M6">
        <v>-0.34048376575908001</v>
      </c>
      <c r="N6">
        <v>-0.35036455263456701</v>
      </c>
    </row>
    <row r="7" spans="1:14" x14ac:dyDescent="0.25">
      <c r="A7" t="s">
        <v>126</v>
      </c>
      <c r="B7">
        <v>-6.5464422647439097E-2</v>
      </c>
      <c r="C7">
        <v>-6.8122339469326595E-2</v>
      </c>
      <c r="D7">
        <v>-7.3903328038423199E-2</v>
      </c>
      <c r="E7">
        <v>-7.7492062574710099E-2</v>
      </c>
      <c r="F7">
        <v>-3.2662554229730703E-2</v>
      </c>
      <c r="G7">
        <v>-3.4642148163496797E-2</v>
      </c>
      <c r="H7">
        <v>-3.73889598445361E-2</v>
      </c>
      <c r="I7">
        <v>-0.129437282386551</v>
      </c>
      <c r="J7">
        <v>-0.149718331227638</v>
      </c>
      <c r="K7">
        <v>-0.17018396667466701</v>
      </c>
      <c r="L7">
        <v>-0.18372248268490399</v>
      </c>
      <c r="M7">
        <v>-0.19271547548516901</v>
      </c>
      <c r="N7">
        <v>-0.193605431359406</v>
      </c>
    </row>
    <row r="8" spans="1:14" x14ac:dyDescent="0.25">
      <c r="A8" t="s">
        <v>257</v>
      </c>
      <c r="B8">
        <v>-0.48034932203229302</v>
      </c>
      <c r="C8">
        <v>-0.38653746034151598</v>
      </c>
      <c r="D8">
        <v>-0.416798133580567</v>
      </c>
      <c r="E8">
        <v>-0.400393046479323</v>
      </c>
      <c r="F8">
        <v>-0.39110618698796301</v>
      </c>
      <c r="G8">
        <v>-0.35423566894939801</v>
      </c>
      <c r="H8">
        <v>-0.24340200673204199</v>
      </c>
      <c r="I8">
        <v>-0.26769521239493399</v>
      </c>
      <c r="J8">
        <v>-0.33644180304444299</v>
      </c>
      <c r="K8">
        <v>-0.336480255511175</v>
      </c>
      <c r="L8">
        <v>-0.36976371573531103</v>
      </c>
      <c r="M8">
        <v>-0.27704949588719202</v>
      </c>
      <c r="N8">
        <v>-0.27303606341223702</v>
      </c>
    </row>
    <row r="9" spans="1:14" x14ac:dyDescent="0.25">
      <c r="A9" t="s">
        <v>1024</v>
      </c>
      <c r="B9">
        <v>6.8013163928571096E-2</v>
      </c>
      <c r="C9">
        <v>7.6001589698815694E-2</v>
      </c>
      <c r="D9">
        <v>8.4080735305303494E-2</v>
      </c>
      <c r="E9">
        <v>8.9535230658803797E-2</v>
      </c>
      <c r="F9">
        <v>8.7060909431304401E-2</v>
      </c>
      <c r="G9">
        <v>8.1405700584586196E-2</v>
      </c>
      <c r="H9">
        <v>7.5727194168614106E-2</v>
      </c>
      <c r="I9">
        <v>6.7077468914399793E-2</v>
      </c>
      <c r="J9">
        <v>4.7699348688889399E-2</v>
      </c>
      <c r="K9">
        <v>2.8722279958203201E-2</v>
      </c>
      <c r="L9">
        <v>1.43642020656411E-2</v>
      </c>
      <c r="M9">
        <v>2.9680202445058102E-3</v>
      </c>
      <c r="N9">
        <v>-7.9402362807877501E-4</v>
      </c>
    </row>
    <row r="11" spans="1:14" x14ac:dyDescent="0.25">
      <c r="A11" t="s">
        <v>97</v>
      </c>
      <c r="B11" t="s">
        <v>1054</v>
      </c>
      <c r="C11" t="s">
        <v>1055</v>
      </c>
      <c r="D11" t="s">
        <v>1056</v>
      </c>
      <c r="E11" t="s">
        <v>1057</v>
      </c>
      <c r="F11" t="s">
        <v>1058</v>
      </c>
      <c r="G11" t="s">
        <v>1059</v>
      </c>
      <c r="H11" t="s">
        <v>1060</v>
      </c>
      <c r="I11" t="s">
        <v>1061</v>
      </c>
      <c r="J11" t="s">
        <v>1062</v>
      </c>
      <c r="K11" t="s">
        <v>1063</v>
      </c>
      <c r="L11" t="s">
        <v>1064</v>
      </c>
      <c r="M11" t="s">
        <v>1065</v>
      </c>
      <c r="N11" t="s">
        <v>1066</v>
      </c>
    </row>
    <row r="12" spans="1:14" x14ac:dyDescent="0.25">
      <c r="A12" t="s">
        <v>131</v>
      </c>
      <c r="B12">
        <v>3.0590296087999999E-2</v>
      </c>
      <c r="C12">
        <v>1.28128800400869E-2</v>
      </c>
      <c r="D12">
        <v>-0.16298967843276299</v>
      </c>
      <c r="E12">
        <v>-0.29458468505039298</v>
      </c>
      <c r="F12">
        <v>-0.27500987299010399</v>
      </c>
      <c r="G12">
        <v>-0.139347931804359</v>
      </c>
      <c r="H12">
        <v>0.20175908218069799</v>
      </c>
      <c r="I12">
        <v>0.49092678440332499</v>
      </c>
      <c r="J12">
        <v>0.45850813303121801</v>
      </c>
      <c r="K12">
        <v>0.29839723223351</v>
      </c>
      <c r="L12">
        <v>0.55681177097090795</v>
      </c>
      <c r="M12">
        <v>0.86602802261201395</v>
      </c>
      <c r="N12">
        <v>0.77591980761486801</v>
      </c>
    </row>
    <row r="13" spans="1:14" x14ac:dyDescent="0.25">
      <c r="A13" t="s">
        <v>132</v>
      </c>
      <c r="B13">
        <v>-0.115533697634348</v>
      </c>
      <c r="C13">
        <v>-0.123284442237852</v>
      </c>
      <c r="D13">
        <v>-0.260382010127783</v>
      </c>
      <c r="E13">
        <v>-0.39194438685302202</v>
      </c>
      <c r="F13">
        <v>-0.40326613654278098</v>
      </c>
      <c r="G13">
        <v>-0.260015472628637</v>
      </c>
      <c r="H13">
        <v>1.0578711305313101E-2</v>
      </c>
      <c r="I13">
        <v>0.24157935239726999</v>
      </c>
      <c r="J13">
        <v>0.251246193208496</v>
      </c>
      <c r="K13">
        <v>0.118155355114082</v>
      </c>
      <c r="L13">
        <v>0.33780562588750701</v>
      </c>
      <c r="M13">
        <v>0.60858853989584005</v>
      </c>
      <c r="N13">
        <v>0.60769350487992402</v>
      </c>
    </row>
    <row r="15" spans="1:14" x14ac:dyDescent="0.25">
      <c r="B15" s="82" t="s">
        <v>135</v>
      </c>
      <c r="C15" s="82" t="s">
        <v>130</v>
      </c>
    </row>
    <row r="16" spans="1:14" x14ac:dyDescent="0.25">
      <c r="A16" t="s">
        <v>121</v>
      </c>
      <c r="B16">
        <v>0.77591980761486801</v>
      </c>
      <c r="C16">
        <v>0.60769350487992402</v>
      </c>
    </row>
    <row r="17" spans="1:4" x14ac:dyDescent="0.25">
      <c r="A17" t="s">
        <v>122</v>
      </c>
      <c r="B17">
        <v>0.66139315949890298</v>
      </c>
      <c r="C17">
        <v>0.47802145122832101</v>
      </c>
    </row>
    <row r="18" spans="1:4" x14ac:dyDescent="0.25">
      <c r="A18" t="s">
        <v>123</v>
      </c>
      <c r="B18">
        <v>2.6219346979489801E-3</v>
      </c>
      <c r="C18">
        <v>-1.1514753032526401E-2</v>
      </c>
    </row>
    <row r="19" spans="1:4" x14ac:dyDescent="0.25">
      <c r="A19" t="s">
        <v>124</v>
      </c>
      <c r="B19">
        <v>0.40455092029513101</v>
      </c>
      <c r="C19">
        <v>0.21304994457159701</v>
      </c>
    </row>
    <row r="20" spans="1:4" x14ac:dyDescent="0.25">
      <c r="A20" t="s">
        <v>258</v>
      </c>
      <c r="B20">
        <v>-0.35036455263456701</v>
      </c>
      <c r="C20">
        <v>-0.28292763683217198</v>
      </c>
    </row>
    <row r="21" spans="1:4" x14ac:dyDescent="0.25">
      <c r="A21" t="s">
        <v>126</v>
      </c>
      <c r="B21">
        <v>-0.193605431359406</v>
      </c>
      <c r="C21">
        <v>-0.18890485666020701</v>
      </c>
    </row>
    <row r="22" spans="1:4" x14ac:dyDescent="0.25">
      <c r="A22" t="s">
        <v>257</v>
      </c>
      <c r="B22">
        <v>-0.27303606341223702</v>
      </c>
      <c r="C22">
        <v>-0.270252104827783</v>
      </c>
    </row>
    <row r="23" spans="1:4" x14ac:dyDescent="0.25">
      <c r="A23" t="s">
        <v>1024</v>
      </c>
      <c r="B23">
        <v>-7.9402362807877501E-4</v>
      </c>
      <c r="C23">
        <v>2.4509654915711301E-2</v>
      </c>
    </row>
    <row r="25" spans="1:4" x14ac:dyDescent="0.25">
      <c r="B25" s="82" t="s">
        <v>1054</v>
      </c>
      <c r="C25" s="82" t="s">
        <v>1060</v>
      </c>
      <c r="D25" s="82" t="s">
        <v>1066</v>
      </c>
    </row>
    <row r="26" spans="1:4" x14ac:dyDescent="0.25">
      <c r="A26" t="s">
        <v>121</v>
      </c>
      <c r="B26">
        <v>3.0590296087999999E-2</v>
      </c>
      <c r="C26">
        <v>0.20175908218069799</v>
      </c>
      <c r="D26">
        <v>0.77591980761486801</v>
      </c>
    </row>
    <row r="27" spans="1:4" x14ac:dyDescent="0.25">
      <c r="A27" t="s">
        <v>122</v>
      </c>
      <c r="B27">
        <v>2.8944823449891799E-2</v>
      </c>
      <c r="C27">
        <v>0.23067771286682001</v>
      </c>
      <c r="D27">
        <v>0.66139315949890298</v>
      </c>
    </row>
    <row r="28" spans="1:4" x14ac:dyDescent="0.25">
      <c r="A28" t="s">
        <v>123</v>
      </c>
      <c r="B28">
        <v>-4.19452653027588E-2</v>
      </c>
      <c r="C28">
        <v>-4.6160844360384201E-2</v>
      </c>
      <c r="D28">
        <v>2.6219346979489801E-3</v>
      </c>
    </row>
    <row r="29" spans="1:4" x14ac:dyDescent="0.25">
      <c r="A29" t="s">
        <v>124</v>
      </c>
      <c r="B29">
        <v>0.27246381886222298</v>
      </c>
      <c r="C29">
        <v>5.2198915150744797E-2</v>
      </c>
      <c r="D29">
        <v>0.40455092029513101</v>
      </c>
    </row>
    <row r="30" spans="1:4" x14ac:dyDescent="0.25">
      <c r="A30" t="s">
        <v>258</v>
      </c>
      <c r="B30">
        <v>0.160761116903745</v>
      </c>
      <c r="C30">
        <v>-2.7235652586148299E-2</v>
      </c>
      <c r="D30">
        <v>-0.35036455263456701</v>
      </c>
    </row>
    <row r="31" spans="1:4" x14ac:dyDescent="0.25">
      <c r="A31" t="s">
        <v>126</v>
      </c>
      <c r="B31">
        <v>-6.5464422647439097E-2</v>
      </c>
      <c r="C31">
        <v>-3.73889598445361E-2</v>
      </c>
      <c r="D31">
        <v>-0.193605431359406</v>
      </c>
    </row>
    <row r="32" spans="1:4" x14ac:dyDescent="0.25">
      <c r="A32" t="s">
        <v>257</v>
      </c>
      <c r="B32">
        <v>-0.48034932203229302</v>
      </c>
      <c r="C32">
        <v>-0.24340200673204199</v>
      </c>
      <c r="D32">
        <v>-0.27303606341223702</v>
      </c>
    </row>
    <row r="33" spans="1:4" x14ac:dyDescent="0.25">
      <c r="A33" t="s">
        <v>1024</v>
      </c>
      <c r="B33">
        <v>6.8013163928571096E-2</v>
      </c>
      <c r="C33">
        <v>7.5727194168614106E-2</v>
      </c>
      <c r="D33">
        <v>-7.9402362807877501E-4</v>
      </c>
    </row>
    <row r="53" spans="1:1" x14ac:dyDescent="0.25">
      <c r="A53" t="s">
        <v>1021</v>
      </c>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52"/>
  <sheetViews>
    <sheetView workbookViewId="0">
      <selection activeCell="K17" sqref="K17"/>
    </sheetView>
  </sheetViews>
  <sheetFormatPr baseColWidth="10" defaultRowHeight="15" x14ac:dyDescent="0.25"/>
  <cols>
    <col min="10" max="10" width="8.140625" customWidth="1"/>
  </cols>
  <sheetData>
    <row r="1" spans="1:14" x14ac:dyDescent="0.25">
      <c r="A1" t="s">
        <v>1636</v>
      </c>
      <c r="B1" t="s">
        <v>1054</v>
      </c>
      <c r="C1" t="s">
        <v>1055</v>
      </c>
      <c r="D1" t="s">
        <v>1056</v>
      </c>
      <c r="E1" t="s">
        <v>1057</v>
      </c>
      <c r="F1" t="s">
        <v>1058</v>
      </c>
      <c r="G1" t="s">
        <v>1059</v>
      </c>
      <c r="H1" t="s">
        <v>1060</v>
      </c>
      <c r="I1" t="s">
        <v>1061</v>
      </c>
      <c r="J1" t="s">
        <v>1062</v>
      </c>
      <c r="K1" t="s">
        <v>1063</v>
      </c>
      <c r="L1" t="s">
        <v>1064</v>
      </c>
      <c r="M1" t="s">
        <v>1065</v>
      </c>
      <c r="N1" t="s">
        <v>1066</v>
      </c>
    </row>
    <row r="2" spans="1:14" x14ac:dyDescent="0.25">
      <c r="A2" t="s">
        <v>1637</v>
      </c>
      <c r="B2">
        <v>0.103885424186272</v>
      </c>
      <c r="C2">
        <v>5.2085564946452299E-2</v>
      </c>
      <c r="D2">
        <v>-0.15041571484233199</v>
      </c>
      <c r="E2">
        <v>-0.26064100421699898</v>
      </c>
      <c r="F2">
        <v>-0.21368584411469099</v>
      </c>
      <c r="G2">
        <v>-8.7573612349512303E-2</v>
      </c>
      <c r="H2">
        <v>0.15073423403623201</v>
      </c>
      <c r="I2">
        <v>0.42461317587136499</v>
      </c>
      <c r="J2">
        <v>0.46274109646575701</v>
      </c>
      <c r="K2">
        <v>0.35851626762356797</v>
      </c>
      <c r="L2">
        <v>0.424183908692503</v>
      </c>
      <c r="M2">
        <v>0.73460155277449302</v>
      </c>
      <c r="N2">
        <v>0.75399721268146003</v>
      </c>
    </row>
    <row r="3" spans="1:14" x14ac:dyDescent="0.25">
      <c r="A3" t="s">
        <v>1638</v>
      </c>
      <c r="B3">
        <v>-8.9342440192738098E-2</v>
      </c>
      <c r="C3">
        <v>-0.11656794348770499</v>
      </c>
      <c r="D3">
        <v>-0.22823356413746201</v>
      </c>
      <c r="E3">
        <v>-0.39128031617554498</v>
      </c>
      <c r="F3">
        <v>-0.43862833224331199</v>
      </c>
      <c r="G3">
        <v>-0.325201935633811</v>
      </c>
      <c r="H3">
        <v>-1.4578686550568499E-2</v>
      </c>
      <c r="I3">
        <v>0.19910619694546799</v>
      </c>
      <c r="J3">
        <v>0.150065035619488</v>
      </c>
      <c r="K3">
        <v>8.1038407392833606E-2</v>
      </c>
      <c r="L3">
        <v>0.40878600182214903</v>
      </c>
      <c r="M3">
        <v>0.70274547533654397</v>
      </c>
      <c r="N3">
        <v>0.57983080064320203</v>
      </c>
    </row>
    <row r="4" spans="1:14" x14ac:dyDescent="0.25">
      <c r="A4" t="s">
        <v>1639</v>
      </c>
      <c r="B4">
        <v>-0.132299900165531</v>
      </c>
      <c r="C4">
        <v>-0.16725859040248101</v>
      </c>
      <c r="D4">
        <v>-0.33521279140112598</v>
      </c>
      <c r="E4">
        <v>-0.53806887787840996</v>
      </c>
      <c r="F4">
        <v>-0.45902804124011898</v>
      </c>
      <c r="G4">
        <v>-0.39454521722893798</v>
      </c>
      <c r="H4">
        <v>-0.19573068461929199</v>
      </c>
      <c r="I4">
        <v>6.4257166359629206E-2</v>
      </c>
      <c r="J4">
        <v>0.107012142242326</v>
      </c>
      <c r="K4">
        <v>5.5927679317297502E-2</v>
      </c>
      <c r="L4">
        <v>0.32892000198062099</v>
      </c>
      <c r="M4">
        <v>0.70868130959630704</v>
      </c>
      <c r="N4">
        <v>0.55521110076220603</v>
      </c>
    </row>
    <row r="5" spans="1:14" x14ac:dyDescent="0.25">
      <c r="A5" t="s">
        <v>1640</v>
      </c>
      <c r="B5">
        <v>-4.1773710333878597E-2</v>
      </c>
      <c r="C5">
        <v>-0.172300179553422</v>
      </c>
      <c r="D5">
        <v>-0.37840358286007603</v>
      </c>
      <c r="E5">
        <v>-0.53535922777493505</v>
      </c>
      <c r="F5">
        <v>-0.36506259224293902</v>
      </c>
      <c r="G5">
        <v>-0.116839933573889</v>
      </c>
      <c r="H5">
        <v>0.114818770492288</v>
      </c>
      <c r="I5">
        <v>0.41459162344783801</v>
      </c>
      <c r="J5">
        <v>0.464605526454693</v>
      </c>
      <c r="K5">
        <v>0.31087699064230001</v>
      </c>
      <c r="L5">
        <v>0.55582021318298802</v>
      </c>
      <c r="M5">
        <v>0.79566225588891804</v>
      </c>
      <c r="N5">
        <v>0.69757072237572204</v>
      </c>
    </row>
    <row r="6" spans="1:14" x14ac:dyDescent="0.25">
      <c r="A6" t="s">
        <v>1641</v>
      </c>
      <c r="B6">
        <v>-1.36322997979E-2</v>
      </c>
      <c r="C6">
        <v>-9.2615573834491594E-2</v>
      </c>
      <c r="D6">
        <v>-0.35456045473877801</v>
      </c>
      <c r="E6">
        <v>-0.35609499494138003</v>
      </c>
      <c r="F6">
        <v>-0.22293938853946399</v>
      </c>
      <c r="G6">
        <v>-0.24233548913921499</v>
      </c>
      <c r="H6">
        <v>4.3697722600040997E-2</v>
      </c>
      <c r="I6">
        <v>0.38215378436899999</v>
      </c>
      <c r="J6">
        <v>0.49935473990061202</v>
      </c>
      <c r="K6">
        <v>0.40229108182590501</v>
      </c>
      <c r="L6">
        <v>0.49745538530061501</v>
      </c>
      <c r="M6">
        <v>0.66245278479334402</v>
      </c>
      <c r="N6">
        <v>0.62224298686488699</v>
      </c>
    </row>
    <row r="7" spans="1:14" x14ac:dyDescent="0.25">
      <c r="A7" t="s">
        <v>1642</v>
      </c>
      <c r="B7">
        <v>4.4342539129737499E-2</v>
      </c>
      <c r="C7">
        <v>5.4188168014192101E-2</v>
      </c>
      <c r="D7">
        <v>-0.108255550001012</v>
      </c>
      <c r="E7">
        <v>-0.29243684913059997</v>
      </c>
      <c r="F7">
        <v>-0.278704507735618</v>
      </c>
      <c r="G7">
        <v>-8.4428327849372903E-2</v>
      </c>
      <c r="H7">
        <v>0.27835251793777099</v>
      </c>
      <c r="I7">
        <v>0.52990380231865997</v>
      </c>
      <c r="J7">
        <v>0.55990242801565504</v>
      </c>
      <c r="K7">
        <v>0.39944835858782701</v>
      </c>
      <c r="L7">
        <v>0.64414933323972701</v>
      </c>
      <c r="M7">
        <v>0.89825183841249301</v>
      </c>
      <c r="N7">
        <v>0.78943712290363699</v>
      </c>
    </row>
    <row r="8" spans="1:14" x14ac:dyDescent="0.25">
      <c r="A8" t="s">
        <v>1643</v>
      </c>
      <c r="B8">
        <v>-0.105239692663536</v>
      </c>
      <c r="C8">
        <v>-0.127574039408305</v>
      </c>
      <c r="D8">
        <v>-0.30166771704399598</v>
      </c>
      <c r="E8">
        <v>-0.39967142946893403</v>
      </c>
      <c r="F8">
        <v>-0.35859713921425102</v>
      </c>
      <c r="G8">
        <v>-0.26930710284097997</v>
      </c>
      <c r="H8">
        <v>9.28870198266111E-2</v>
      </c>
      <c r="I8">
        <v>0.428518832693975</v>
      </c>
      <c r="J8">
        <v>0.37883894920903399</v>
      </c>
      <c r="K8">
        <v>0.28832861895327</v>
      </c>
      <c r="L8">
        <v>0.48022282030251201</v>
      </c>
      <c r="M8">
        <v>0.72129817037023003</v>
      </c>
      <c r="N8">
        <v>0.72702232730183503</v>
      </c>
    </row>
    <row r="9" spans="1:14" x14ac:dyDescent="0.25">
      <c r="A9" t="s">
        <v>1644</v>
      </c>
      <c r="B9">
        <v>-0.105418168125402</v>
      </c>
      <c r="C9">
        <v>2.9822946854853701E-2</v>
      </c>
      <c r="D9">
        <v>-0.11462328823222</v>
      </c>
      <c r="E9">
        <v>-0.43424801594759299</v>
      </c>
      <c r="F9">
        <v>-0.49510572052976898</v>
      </c>
      <c r="G9">
        <v>-0.32647592629517003</v>
      </c>
      <c r="H9">
        <v>5.6649794291732301E-2</v>
      </c>
      <c r="I9">
        <v>0.36761055921081998</v>
      </c>
      <c r="J9">
        <v>0.309890657763009</v>
      </c>
      <c r="K9">
        <v>0.25701705688626197</v>
      </c>
      <c r="L9">
        <v>0.58222707801941498</v>
      </c>
      <c r="M9">
        <v>0.84360450996546799</v>
      </c>
      <c r="N9">
        <v>0.72082722911937502</v>
      </c>
    </row>
    <row r="10" spans="1:14" x14ac:dyDescent="0.25">
      <c r="A10" t="s">
        <v>1645</v>
      </c>
      <c r="B10">
        <v>4.1749973170538503E-2</v>
      </c>
      <c r="C10">
        <v>1.9299353454127199E-2</v>
      </c>
      <c r="D10">
        <v>-0.17672298951836901</v>
      </c>
      <c r="E10">
        <v>-0.351929797363914</v>
      </c>
      <c r="F10">
        <v>-0.34995862743446099</v>
      </c>
      <c r="G10">
        <v>-0.32840147034454698</v>
      </c>
      <c r="H10">
        <v>6.2943477745242296E-2</v>
      </c>
      <c r="I10">
        <v>0.239721013088705</v>
      </c>
      <c r="J10">
        <v>0.27878694492802703</v>
      </c>
      <c r="K10">
        <v>0.10070228863150101</v>
      </c>
      <c r="L10">
        <v>0.44641575719085802</v>
      </c>
      <c r="M10">
        <v>0.80527591456160397</v>
      </c>
      <c r="N10">
        <v>0.76479672420926104</v>
      </c>
    </row>
    <row r="11" spans="1:14" x14ac:dyDescent="0.25">
      <c r="A11" t="s">
        <v>1646</v>
      </c>
      <c r="B11">
        <v>0.14901818142572101</v>
      </c>
      <c r="C11">
        <v>9.68101255516714E-2</v>
      </c>
      <c r="D11">
        <v>-3.1145805753927499E-2</v>
      </c>
      <c r="E11">
        <v>-0.14122819952566901</v>
      </c>
      <c r="F11">
        <v>-0.12427146457416199</v>
      </c>
      <c r="G11">
        <v>7.3892782980778199E-2</v>
      </c>
      <c r="H11">
        <v>0.44755457136363702</v>
      </c>
      <c r="I11">
        <v>0.77139251045210699</v>
      </c>
      <c r="J11">
        <v>0.61498981054340796</v>
      </c>
      <c r="K11">
        <v>0.42657389492284098</v>
      </c>
      <c r="L11">
        <v>0.79281748193541002</v>
      </c>
      <c r="M11">
        <v>1.1612738442185699</v>
      </c>
      <c r="N11">
        <v>1.0168751345354201</v>
      </c>
    </row>
    <row r="12" spans="1:14" x14ac:dyDescent="0.25">
      <c r="A12" t="s">
        <v>1647</v>
      </c>
      <c r="B12">
        <v>-2.0776760424827199E-2</v>
      </c>
      <c r="C12">
        <v>-2.9520182042251202E-2</v>
      </c>
      <c r="D12">
        <v>-0.22822117308916501</v>
      </c>
      <c r="E12">
        <v>-0.445440425107333</v>
      </c>
      <c r="F12">
        <v>-0.43384739705527797</v>
      </c>
      <c r="G12">
        <v>-0.32568973024895298</v>
      </c>
      <c r="H12">
        <v>7.1066549827077094E-2</v>
      </c>
      <c r="I12">
        <v>0.391650748586723</v>
      </c>
      <c r="J12">
        <v>0.41100791051840602</v>
      </c>
      <c r="K12">
        <v>0.21673869741038801</v>
      </c>
      <c r="L12">
        <v>0.45591863648819397</v>
      </c>
      <c r="M12">
        <v>0.80593111952115304</v>
      </c>
      <c r="N12">
        <v>0.75704658640255496</v>
      </c>
    </row>
    <row r="13" spans="1:14" x14ac:dyDescent="0.25">
      <c r="A13" t="s">
        <v>1648</v>
      </c>
      <c r="B13">
        <v>0.118791592984074</v>
      </c>
      <c r="C13">
        <v>0.152061192474198</v>
      </c>
      <c r="D13">
        <v>-9.4180347848509399E-2</v>
      </c>
      <c r="E13">
        <v>-0.15596016334263299</v>
      </c>
      <c r="F13">
        <v>-2.7653145400568801E-2</v>
      </c>
      <c r="G13">
        <v>6.2641615164470699E-2</v>
      </c>
      <c r="H13">
        <v>0.35023972232672801</v>
      </c>
      <c r="I13">
        <v>0.58509483900762005</v>
      </c>
      <c r="J13">
        <v>0.46009625289019601</v>
      </c>
      <c r="K13">
        <v>0.224596183458699</v>
      </c>
      <c r="L13">
        <v>0.46704133273654302</v>
      </c>
      <c r="M13">
        <v>0.74561870878640801</v>
      </c>
      <c r="N13">
        <v>0.68995897339022105</v>
      </c>
    </row>
    <row r="14" spans="1:14" x14ac:dyDescent="0.25">
      <c r="A14" t="s">
        <v>1649</v>
      </c>
      <c r="B14">
        <v>3.0590296087999999E-2</v>
      </c>
      <c r="C14">
        <v>1.28128800400869E-2</v>
      </c>
      <c r="D14">
        <v>-0.16298967843276299</v>
      </c>
      <c r="E14">
        <v>-0.29458468505039298</v>
      </c>
      <c r="F14">
        <v>-0.27500987299010399</v>
      </c>
      <c r="G14">
        <v>-0.139347931804359</v>
      </c>
      <c r="H14">
        <v>0.20175908218069799</v>
      </c>
      <c r="I14">
        <v>0.49092678440332499</v>
      </c>
      <c r="J14">
        <v>0.45850813303121801</v>
      </c>
      <c r="K14">
        <v>0.29839723223351</v>
      </c>
      <c r="L14">
        <v>0.55681177097090795</v>
      </c>
      <c r="M14">
        <v>0.86602802261201395</v>
      </c>
      <c r="N14">
        <v>0.77591980761486801</v>
      </c>
    </row>
    <row r="52" spans="1:1" x14ac:dyDescent="0.25">
      <c r="A52" t="s">
        <v>1021</v>
      </c>
    </row>
  </sheetData>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6"/>
  <sheetViews>
    <sheetView workbookViewId="0">
      <selection activeCell="K17" sqref="K17"/>
    </sheetView>
  </sheetViews>
  <sheetFormatPr baseColWidth="10" defaultRowHeight="15" x14ac:dyDescent="0.25"/>
  <cols>
    <col min="1" max="1" width="13.140625" customWidth="1"/>
  </cols>
  <sheetData>
    <row r="1" spans="1:22" x14ac:dyDescent="0.25">
      <c r="A1" t="s">
        <v>1650</v>
      </c>
      <c r="B1" t="s">
        <v>1651</v>
      </c>
      <c r="C1" t="s">
        <v>1037</v>
      </c>
      <c r="D1" t="s">
        <v>1038</v>
      </c>
      <c r="E1" t="s">
        <v>1039</v>
      </c>
      <c r="F1" t="s">
        <v>1040</v>
      </c>
      <c r="G1" t="s">
        <v>1041</v>
      </c>
      <c r="H1" t="s">
        <v>1042</v>
      </c>
      <c r="I1" t="s">
        <v>1043</v>
      </c>
      <c r="J1" t="s">
        <v>1054</v>
      </c>
      <c r="K1" t="s">
        <v>1055</v>
      </c>
      <c r="L1" t="s">
        <v>1056</v>
      </c>
      <c r="M1" t="s">
        <v>1057</v>
      </c>
      <c r="N1" t="s">
        <v>1058</v>
      </c>
      <c r="O1" t="s">
        <v>1059</v>
      </c>
      <c r="P1" t="s">
        <v>1060</v>
      </c>
      <c r="Q1" t="s">
        <v>1061</v>
      </c>
      <c r="R1" t="s">
        <v>1062</v>
      </c>
      <c r="S1" t="s">
        <v>1063</v>
      </c>
      <c r="T1" t="s">
        <v>1064</v>
      </c>
      <c r="U1" t="s">
        <v>1065</v>
      </c>
      <c r="V1" t="s">
        <v>1066</v>
      </c>
    </row>
    <row r="2" spans="1:22" x14ac:dyDescent="0.25">
      <c r="A2" t="s">
        <v>1652</v>
      </c>
      <c r="B2">
        <v>0.12563690964839999</v>
      </c>
      <c r="C2">
        <v>1.9119970257403001</v>
      </c>
      <c r="D2">
        <v>0.181295418065377</v>
      </c>
      <c r="E2">
        <v>-0.54874943342119997</v>
      </c>
      <c r="F2">
        <v>0.43259800799464099</v>
      </c>
      <c r="G2">
        <v>0.34940979836867397</v>
      </c>
      <c r="H2">
        <v>0.81910049067562696</v>
      </c>
      <c r="I2">
        <v>0.43624648065480098</v>
      </c>
      <c r="J2">
        <v>-0.40308252969182901</v>
      </c>
      <c r="K2">
        <v>-0.408501219473897</v>
      </c>
      <c r="L2">
        <v>-0.40140516006427901</v>
      </c>
      <c r="M2">
        <v>-0.50864587096216196</v>
      </c>
      <c r="N2">
        <v>-0.70032617869329705</v>
      </c>
      <c r="O2">
        <v>-0.61843559455139396</v>
      </c>
      <c r="P2">
        <v>-0.37851140856857102</v>
      </c>
      <c r="Q2">
        <v>-0.18307264245386601</v>
      </c>
      <c r="R2">
        <v>-0.12302025473813701</v>
      </c>
      <c r="S2">
        <v>-0.24070352235623299</v>
      </c>
      <c r="T2">
        <v>-2.60648088332135E-2</v>
      </c>
      <c r="U2">
        <v>0.15391013964759001</v>
      </c>
      <c r="V2">
        <v>0.12563690964839999</v>
      </c>
    </row>
    <row r="3" spans="1:22" x14ac:dyDescent="0.25">
      <c r="A3" t="s">
        <v>1653</v>
      </c>
      <c r="B3">
        <v>1.3486379133081201</v>
      </c>
      <c r="C3">
        <v>1.84406992408643</v>
      </c>
      <c r="D3">
        <v>0.44820753345789299</v>
      </c>
      <c r="E3">
        <v>0.29971439953078999</v>
      </c>
      <c r="F3">
        <v>-0.2243518635349</v>
      </c>
      <c r="G3">
        <v>0.25142870929804401</v>
      </c>
      <c r="H3">
        <v>0.162423251286818</v>
      </c>
      <c r="I3">
        <v>-0.68304965341239399</v>
      </c>
      <c r="J3">
        <v>0.55704516267679605</v>
      </c>
      <c r="K3">
        <v>0.59194849718056597</v>
      </c>
      <c r="L3">
        <v>0.29731903180853497</v>
      </c>
      <c r="M3">
        <v>9.6428475061156507E-3</v>
      </c>
      <c r="N3">
        <v>-0.119218411451742</v>
      </c>
      <c r="O3">
        <v>4.06384283539852E-2</v>
      </c>
      <c r="P3">
        <v>0.56238460719776795</v>
      </c>
      <c r="Q3">
        <v>0.91953798424571498</v>
      </c>
      <c r="R3">
        <v>1.05192285192899</v>
      </c>
      <c r="S3">
        <v>1.01094605180526</v>
      </c>
      <c r="T3">
        <v>1.22758993150252</v>
      </c>
      <c r="U3">
        <v>1.4795031805977601</v>
      </c>
      <c r="V3">
        <v>1.3486379133081201</v>
      </c>
    </row>
    <row r="4" spans="1:22" x14ac:dyDescent="0.25">
      <c r="A4" t="s">
        <v>1654</v>
      </c>
      <c r="B4">
        <v>1.5936233556057999</v>
      </c>
      <c r="C4">
        <v>1.23508130614352</v>
      </c>
      <c r="D4">
        <v>1.9954665984117499E-2</v>
      </c>
      <c r="E4">
        <v>0.64964985989151702</v>
      </c>
      <c r="F4">
        <v>-0.431589855836785</v>
      </c>
      <c r="G4">
        <v>0.117740186619123</v>
      </c>
      <c r="H4">
        <v>0.118369363340943</v>
      </c>
      <c r="I4">
        <v>-0.45283312899210998</v>
      </c>
      <c r="J4">
        <v>0.40015925641156003</v>
      </c>
      <c r="K4">
        <v>0.40491512651374201</v>
      </c>
      <c r="L4">
        <v>0.26604497062377103</v>
      </c>
      <c r="M4">
        <v>0.11543601675776</v>
      </c>
      <c r="N4">
        <v>5.0865467796684001E-2</v>
      </c>
      <c r="O4">
        <v>0.18366658174117001</v>
      </c>
      <c r="P4">
        <v>0.73510525682808803</v>
      </c>
      <c r="Q4">
        <v>1.1555580131013301</v>
      </c>
      <c r="R4">
        <v>0.89346065891923698</v>
      </c>
      <c r="S4">
        <v>0.709206415213821</v>
      </c>
      <c r="T4">
        <v>1.04145801382831</v>
      </c>
      <c r="U4">
        <v>1.4906659281714301</v>
      </c>
      <c r="V4">
        <v>1.5936233556057999</v>
      </c>
    </row>
    <row r="5" spans="1:22" x14ac:dyDescent="0.25">
      <c r="A5" t="s">
        <v>1655</v>
      </c>
      <c r="B5">
        <v>0.56259521761378695</v>
      </c>
      <c r="C5">
        <v>0.39588372365622299</v>
      </c>
      <c r="D5">
        <v>-4.6648411987010197E-2</v>
      </c>
      <c r="E5">
        <v>0.38605578744511698</v>
      </c>
      <c r="F5">
        <v>-0.36485442049717998</v>
      </c>
      <c r="G5">
        <v>-0.31610617149596298</v>
      </c>
      <c r="H5">
        <v>-0.42642130457364502</v>
      </c>
      <c r="I5">
        <v>0.14821228620253599</v>
      </c>
      <c r="J5">
        <v>-0.11502751115545801</v>
      </c>
      <c r="K5">
        <v>-0.13498422186612899</v>
      </c>
      <c r="L5">
        <v>-0.30352649040438301</v>
      </c>
      <c r="M5">
        <v>-0.41297067799970799</v>
      </c>
      <c r="N5">
        <v>-0.35089741826670001</v>
      </c>
      <c r="O5">
        <v>-0.21665836676391001</v>
      </c>
      <c r="P5">
        <v>6.06750516611946E-2</v>
      </c>
      <c r="Q5">
        <v>0.31449487510677698</v>
      </c>
      <c r="R5">
        <v>0.31468533153031503</v>
      </c>
      <c r="S5">
        <v>0.15142009331417899</v>
      </c>
      <c r="T5">
        <v>0.40170246713759999</v>
      </c>
      <c r="U5">
        <v>0.69290231989974205</v>
      </c>
      <c r="V5">
        <v>0.56259521761378695</v>
      </c>
    </row>
    <row r="6" spans="1:22" x14ac:dyDescent="0.25">
      <c r="A6" t="s">
        <v>1656</v>
      </c>
      <c r="B6">
        <v>0.77591980761486801</v>
      </c>
      <c r="C6">
        <v>0.66139315949890298</v>
      </c>
      <c r="D6">
        <v>2.6219346979489801E-3</v>
      </c>
      <c r="E6">
        <v>0.40455092029513101</v>
      </c>
      <c r="F6">
        <v>-0.35036455263456701</v>
      </c>
      <c r="G6">
        <v>-0.193605431359406</v>
      </c>
      <c r="H6">
        <v>-0.27303606341223702</v>
      </c>
      <c r="I6">
        <v>-7.9402362807877501E-4</v>
      </c>
      <c r="J6">
        <v>3.0590296087999999E-2</v>
      </c>
      <c r="K6">
        <v>1.28128800400869E-2</v>
      </c>
      <c r="L6">
        <v>-0.16298967843276299</v>
      </c>
      <c r="M6">
        <v>-0.29458468505039298</v>
      </c>
      <c r="N6">
        <v>-0.27500987299010399</v>
      </c>
      <c r="O6">
        <v>-0.139347931804359</v>
      </c>
      <c r="P6">
        <v>0.20175908218069799</v>
      </c>
      <c r="Q6">
        <v>0.49092678440332499</v>
      </c>
      <c r="R6">
        <v>0.45850813303121801</v>
      </c>
      <c r="S6">
        <v>0.29839723223351</v>
      </c>
      <c r="T6">
        <v>0.55681177097090795</v>
      </c>
      <c r="U6">
        <v>0.86602802261201395</v>
      </c>
      <c r="V6">
        <v>0.77591980761486801</v>
      </c>
    </row>
  </sheetData>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210"/>
  <sheetViews>
    <sheetView workbookViewId="0">
      <selection activeCell="K17" sqref="K17"/>
    </sheetView>
  </sheetViews>
  <sheetFormatPr baseColWidth="10" defaultRowHeight="15" x14ac:dyDescent="0.25"/>
  <cols>
    <col min="1" max="1" width="13.5703125" customWidth="1"/>
    <col min="15" max="15" width="15.5703125" customWidth="1"/>
  </cols>
  <sheetData>
    <row r="1" spans="1:25" x14ac:dyDescent="0.25">
      <c r="A1" t="s">
        <v>1033</v>
      </c>
      <c r="B1" t="s">
        <v>1657</v>
      </c>
      <c r="C1" t="s">
        <v>1658</v>
      </c>
      <c r="D1" t="s">
        <v>1659</v>
      </c>
      <c r="E1" t="s">
        <v>1660</v>
      </c>
      <c r="F1" t="s">
        <v>1661</v>
      </c>
      <c r="G1" t="s">
        <v>1662</v>
      </c>
      <c r="H1" t="s">
        <v>1663</v>
      </c>
      <c r="I1" t="s">
        <v>1664</v>
      </c>
      <c r="J1" t="s">
        <v>1665</v>
      </c>
      <c r="K1" t="s">
        <v>1666</v>
      </c>
      <c r="L1" t="s">
        <v>1667</v>
      </c>
      <c r="M1" t="s">
        <v>1668</v>
      </c>
      <c r="N1" t="s">
        <v>1669</v>
      </c>
      <c r="O1" t="s">
        <v>1670</v>
      </c>
      <c r="P1" t="s">
        <v>1671</v>
      </c>
      <c r="Q1" t="s">
        <v>1672</v>
      </c>
      <c r="R1" t="s">
        <v>1673</v>
      </c>
      <c r="S1" t="s">
        <v>1674</v>
      </c>
      <c r="T1" t="s">
        <v>1675</v>
      </c>
      <c r="U1" t="s">
        <v>1676</v>
      </c>
      <c r="V1" t="s">
        <v>1677</v>
      </c>
      <c r="W1" t="s">
        <v>1678</v>
      </c>
      <c r="X1" t="s">
        <v>1679</v>
      </c>
      <c r="Y1" t="s">
        <v>1680</v>
      </c>
    </row>
    <row r="2" spans="1:25" x14ac:dyDescent="0.25">
      <c r="A2" t="s">
        <v>1067</v>
      </c>
      <c r="B2">
        <v>-0.44361027128777097</v>
      </c>
      <c r="C2">
        <v>-1.75103227136123E-2</v>
      </c>
      <c r="D2">
        <v>-0.78372481622051604</v>
      </c>
      <c r="E2">
        <v>0.30259016448197801</v>
      </c>
      <c r="F2">
        <v>-0.60769926237365501</v>
      </c>
      <c r="G2">
        <v>0.124030377916069</v>
      </c>
      <c r="H2">
        <v>-4.7694841739631899E-2</v>
      </c>
      <c r="I2">
        <v>0.97383761170522198</v>
      </c>
      <c r="J2">
        <v>0.146695470799586</v>
      </c>
      <c r="K2">
        <v>-0.15638191000341001</v>
      </c>
      <c r="L2">
        <v>0.235741653778024</v>
      </c>
      <c r="M2">
        <v>0.51345464358912996</v>
      </c>
      <c r="N2" t="s">
        <v>1681</v>
      </c>
      <c r="O2" t="s">
        <v>1681</v>
      </c>
      <c r="P2" t="s">
        <v>1681</v>
      </c>
      <c r="Q2" t="s">
        <v>1682</v>
      </c>
      <c r="R2" t="s">
        <v>1681</v>
      </c>
      <c r="S2" t="s">
        <v>1681</v>
      </c>
      <c r="T2" t="s">
        <v>1682</v>
      </c>
      <c r="U2" t="s">
        <v>1681</v>
      </c>
      <c r="V2" t="s">
        <v>1681</v>
      </c>
      <c r="W2" t="s">
        <v>1681</v>
      </c>
      <c r="X2" t="s">
        <v>1681</v>
      </c>
      <c r="Y2" t="s">
        <v>1682</v>
      </c>
    </row>
    <row r="3" spans="1:25" x14ac:dyDescent="0.25">
      <c r="A3" t="s">
        <v>1073</v>
      </c>
      <c r="B3">
        <v>0.33455393469516498</v>
      </c>
      <c r="C3">
        <v>0.367990398316484</v>
      </c>
      <c r="D3">
        <v>-0.67099085277328896</v>
      </c>
      <c r="E3">
        <v>0.30259016448197801</v>
      </c>
      <c r="F3">
        <v>-4.2996420517474902E-3</v>
      </c>
      <c r="G3">
        <v>-0.70935443939695697</v>
      </c>
      <c r="H3">
        <v>0.52150113024358902</v>
      </c>
      <c r="I3">
        <v>0.49433817987038797</v>
      </c>
      <c r="J3">
        <v>-0.16152417935685001</v>
      </c>
      <c r="K3">
        <v>0.17848754107123399</v>
      </c>
      <c r="L3">
        <v>0.70374482211612299</v>
      </c>
      <c r="M3">
        <v>0.64056989659987595</v>
      </c>
      <c r="N3" t="s">
        <v>1681</v>
      </c>
      <c r="O3" t="s">
        <v>1681</v>
      </c>
      <c r="P3" t="s">
        <v>1682</v>
      </c>
      <c r="Q3" t="s">
        <v>1682</v>
      </c>
      <c r="R3" t="s">
        <v>1681</v>
      </c>
      <c r="S3" t="s">
        <v>1681</v>
      </c>
      <c r="T3" t="s">
        <v>1681</v>
      </c>
      <c r="U3" t="s">
        <v>1682</v>
      </c>
      <c r="V3" t="s">
        <v>1681</v>
      </c>
      <c r="W3" t="s">
        <v>1681</v>
      </c>
      <c r="X3" t="s">
        <v>1681</v>
      </c>
      <c r="Y3" t="s">
        <v>1681</v>
      </c>
    </row>
    <row r="4" spans="1:25" x14ac:dyDescent="0.25">
      <c r="A4" t="s">
        <v>1076</v>
      </c>
      <c r="B4">
        <v>7.4410649516979593E-2</v>
      </c>
      <c r="C4">
        <v>0.315951210541976</v>
      </c>
      <c r="D4">
        <v>0.40028307256479301</v>
      </c>
      <c r="E4">
        <v>0.30259016448197801</v>
      </c>
      <c r="F4">
        <v>-0.231704983060942</v>
      </c>
      <c r="G4">
        <v>1.0715586270244599</v>
      </c>
      <c r="H4">
        <v>-4.7694841739631899E-2</v>
      </c>
      <c r="I4">
        <v>0.49433817987038797</v>
      </c>
      <c r="J4">
        <v>0.17367901859742399</v>
      </c>
      <c r="K4">
        <v>8.2295931580642606E-2</v>
      </c>
      <c r="L4">
        <v>0.192371224742206</v>
      </c>
      <c r="M4">
        <v>0.51345464358912996</v>
      </c>
      <c r="N4" t="s">
        <v>1682</v>
      </c>
      <c r="O4" t="s">
        <v>1682</v>
      </c>
      <c r="P4" t="s">
        <v>1681</v>
      </c>
      <c r="Q4" t="s">
        <v>1682</v>
      </c>
      <c r="R4" t="s">
        <v>1682</v>
      </c>
      <c r="S4" t="s">
        <v>1681</v>
      </c>
      <c r="T4" t="s">
        <v>1682</v>
      </c>
      <c r="U4" t="s">
        <v>1682</v>
      </c>
      <c r="V4" t="s">
        <v>1682</v>
      </c>
      <c r="W4" t="s">
        <v>1682</v>
      </c>
      <c r="X4" t="s">
        <v>1682</v>
      </c>
      <c r="Y4" t="s">
        <v>1682</v>
      </c>
    </row>
    <row r="5" spans="1:25" x14ac:dyDescent="0.25">
      <c r="A5" t="s">
        <v>1079</v>
      </c>
      <c r="B5">
        <v>7.4410649516979593E-2</v>
      </c>
      <c r="C5">
        <v>0.315951210541976</v>
      </c>
      <c r="D5">
        <v>-0.67099085277328896</v>
      </c>
      <c r="E5">
        <v>0.30259016448197801</v>
      </c>
      <c r="F5">
        <v>-0.231704983060942</v>
      </c>
      <c r="G5">
        <v>1.3759581204716801E-2</v>
      </c>
      <c r="H5">
        <v>-4.7694841739631899E-2</v>
      </c>
      <c r="I5">
        <v>0.49433817987038797</v>
      </c>
      <c r="J5">
        <v>0.17367901859742399</v>
      </c>
      <c r="K5">
        <v>8.2295931580642606E-2</v>
      </c>
      <c r="L5">
        <v>0.192371224742206</v>
      </c>
      <c r="M5">
        <v>0.51345464358912996</v>
      </c>
      <c r="N5" t="s">
        <v>1682</v>
      </c>
      <c r="O5" t="s">
        <v>1682</v>
      </c>
      <c r="P5" t="s">
        <v>1682</v>
      </c>
      <c r="Q5" t="s">
        <v>1682</v>
      </c>
      <c r="R5" t="s">
        <v>1682</v>
      </c>
      <c r="S5" t="s">
        <v>1682</v>
      </c>
      <c r="T5" t="s">
        <v>1682</v>
      </c>
      <c r="U5" t="s">
        <v>1682</v>
      </c>
      <c r="V5" t="s">
        <v>1682</v>
      </c>
      <c r="W5" t="s">
        <v>1682</v>
      </c>
      <c r="X5" t="s">
        <v>1682</v>
      </c>
      <c r="Y5" t="s">
        <v>1682</v>
      </c>
    </row>
    <row r="6" spans="1:25" x14ac:dyDescent="0.25">
      <c r="A6" t="s">
        <v>1081</v>
      </c>
      <c r="B6">
        <v>0.49216766125401501</v>
      </c>
      <c r="C6">
        <v>0.120174076104351</v>
      </c>
      <c r="D6">
        <v>-0.44261801159881897</v>
      </c>
      <c r="E6">
        <v>-0.31056159539719203</v>
      </c>
      <c r="F6">
        <v>-1.32598941858265</v>
      </c>
      <c r="G6">
        <v>-0.13746236055337699</v>
      </c>
      <c r="H6">
        <v>-0.27214766504930299</v>
      </c>
      <c r="I6">
        <v>0.42092712704559698</v>
      </c>
      <c r="J6">
        <v>0.376277090631355</v>
      </c>
      <c r="K6">
        <v>0.86459957741881399</v>
      </c>
      <c r="L6">
        <v>-0.28095110371148901</v>
      </c>
      <c r="M6">
        <v>0.99250855566347795</v>
      </c>
      <c r="N6" t="s">
        <v>1681</v>
      </c>
      <c r="O6" t="s">
        <v>1681</v>
      </c>
      <c r="P6" t="s">
        <v>1681</v>
      </c>
      <c r="Q6" t="s">
        <v>1682</v>
      </c>
      <c r="R6" t="s">
        <v>1681</v>
      </c>
      <c r="S6" t="s">
        <v>1681</v>
      </c>
      <c r="T6" t="s">
        <v>1681</v>
      </c>
      <c r="U6" t="s">
        <v>1682</v>
      </c>
      <c r="V6" t="s">
        <v>1681</v>
      </c>
      <c r="W6" t="s">
        <v>1681</v>
      </c>
      <c r="X6" t="s">
        <v>1681</v>
      </c>
      <c r="Y6" t="s">
        <v>1681</v>
      </c>
    </row>
    <row r="7" spans="1:25" x14ac:dyDescent="0.25">
      <c r="A7" t="s">
        <v>1084</v>
      </c>
      <c r="B7">
        <v>0.19765411109033501</v>
      </c>
      <c r="C7">
        <v>-0.56794592839773395</v>
      </c>
      <c r="D7">
        <v>0.33608467725962998</v>
      </c>
      <c r="E7">
        <v>-0.200337627822919</v>
      </c>
      <c r="F7">
        <v>0.54524858510744301</v>
      </c>
      <c r="G7">
        <v>0.161089973555779</v>
      </c>
      <c r="H7">
        <v>0.28838360100168098</v>
      </c>
      <c r="I7">
        <v>0.48363835706334601</v>
      </c>
      <c r="J7">
        <v>0.16608844573539</v>
      </c>
      <c r="K7">
        <v>0.72031493780739397</v>
      </c>
      <c r="L7">
        <v>-3.9780629426912198E-2</v>
      </c>
      <c r="M7">
        <v>0.73792062021951699</v>
      </c>
      <c r="N7" t="s">
        <v>1681</v>
      </c>
      <c r="O7" t="s">
        <v>1681</v>
      </c>
      <c r="P7" t="s">
        <v>1681</v>
      </c>
      <c r="Q7" t="s">
        <v>1681</v>
      </c>
      <c r="R7" t="s">
        <v>1681</v>
      </c>
      <c r="S7" t="s">
        <v>1681</v>
      </c>
      <c r="T7" t="s">
        <v>1681</v>
      </c>
      <c r="U7" t="s">
        <v>1681</v>
      </c>
      <c r="V7" t="s">
        <v>1681</v>
      </c>
      <c r="W7" t="s">
        <v>1681</v>
      </c>
      <c r="X7" t="s">
        <v>1681</v>
      </c>
      <c r="Y7" t="s">
        <v>1681</v>
      </c>
    </row>
    <row r="8" spans="1:25" x14ac:dyDescent="0.25">
      <c r="A8" t="s">
        <v>1086</v>
      </c>
      <c r="B8">
        <v>-0.73486463583237005</v>
      </c>
      <c r="C8">
        <v>-0.50698273532362303</v>
      </c>
      <c r="D8">
        <v>-0.32024306459394197</v>
      </c>
      <c r="E8">
        <v>-0.31056159539719203</v>
      </c>
      <c r="F8">
        <v>2.0744367596446001E-3</v>
      </c>
      <c r="G8">
        <v>-2.4510576879242098E-2</v>
      </c>
      <c r="H8">
        <v>-1.02578032159379</v>
      </c>
      <c r="I8">
        <v>0.42092712704559698</v>
      </c>
      <c r="J8">
        <v>-1.4932160121224001</v>
      </c>
      <c r="K8">
        <v>1.2794900991954901</v>
      </c>
      <c r="L8">
        <v>9.6775841149211797E-2</v>
      </c>
      <c r="M8">
        <v>-0.27233280883359401</v>
      </c>
      <c r="N8" t="s">
        <v>1681</v>
      </c>
      <c r="O8" t="s">
        <v>1682</v>
      </c>
      <c r="P8" t="s">
        <v>1681</v>
      </c>
      <c r="Q8" t="s">
        <v>1682</v>
      </c>
      <c r="R8" t="s">
        <v>1681</v>
      </c>
      <c r="S8" t="s">
        <v>1682</v>
      </c>
      <c r="T8" t="s">
        <v>1681</v>
      </c>
      <c r="U8" t="s">
        <v>1682</v>
      </c>
      <c r="V8" t="s">
        <v>1681</v>
      </c>
      <c r="W8" t="s">
        <v>1681</v>
      </c>
      <c r="X8" t="s">
        <v>1681</v>
      </c>
      <c r="Y8" t="s">
        <v>1681</v>
      </c>
    </row>
    <row r="9" spans="1:25" x14ac:dyDescent="0.25">
      <c r="A9" t="s">
        <v>1088</v>
      </c>
      <c r="B9">
        <v>0.35868499270174098</v>
      </c>
      <c r="C9">
        <v>0.35868499270174098</v>
      </c>
      <c r="D9">
        <v>5.9683124718234899E-2</v>
      </c>
      <c r="E9">
        <v>0.35868499270174098</v>
      </c>
      <c r="F9">
        <v>1.9801324094449901E-2</v>
      </c>
      <c r="G9">
        <v>-0.44353370760845401</v>
      </c>
      <c r="H9">
        <v>1.2689517683019</v>
      </c>
      <c r="I9">
        <v>0.35868499270174098</v>
      </c>
      <c r="J9">
        <v>1.38472514827754</v>
      </c>
      <c r="K9">
        <v>0.31055943382199103</v>
      </c>
      <c r="L9">
        <v>-0.67441520170391001</v>
      </c>
      <c r="M9">
        <v>-0.28509187383384699</v>
      </c>
      <c r="N9" t="s">
        <v>1072</v>
      </c>
      <c r="O9" t="s">
        <v>1072</v>
      </c>
      <c r="P9" t="s">
        <v>1681</v>
      </c>
      <c r="Q9" t="s">
        <v>1072</v>
      </c>
      <c r="R9" t="s">
        <v>1681</v>
      </c>
      <c r="S9" t="s">
        <v>1681</v>
      </c>
      <c r="T9" t="s">
        <v>1681</v>
      </c>
      <c r="U9" t="s">
        <v>1072</v>
      </c>
      <c r="V9" t="s">
        <v>1681</v>
      </c>
      <c r="W9" t="s">
        <v>1681</v>
      </c>
      <c r="X9" t="s">
        <v>1682</v>
      </c>
      <c r="Y9" t="s">
        <v>1681</v>
      </c>
    </row>
    <row r="10" spans="1:25" x14ac:dyDescent="0.25">
      <c r="A10" t="s">
        <v>1090</v>
      </c>
      <c r="B10">
        <v>-0.78387638714792196</v>
      </c>
      <c r="C10">
        <v>-0.78387638714792196</v>
      </c>
      <c r="D10">
        <v>-0.39751288898058601</v>
      </c>
      <c r="E10">
        <v>-0.78387638714792196</v>
      </c>
      <c r="F10">
        <v>0.25370728861016001</v>
      </c>
      <c r="G10">
        <v>0.35617881523142297</v>
      </c>
      <c r="H10">
        <v>0.38545266014324098</v>
      </c>
      <c r="I10">
        <v>-0.78387638714792196</v>
      </c>
      <c r="J10">
        <v>0.66299401040387596</v>
      </c>
      <c r="K10">
        <v>-1.22814231108112</v>
      </c>
      <c r="L10">
        <v>-0.67441520170391001</v>
      </c>
      <c r="M10">
        <v>-0.81699771202404603</v>
      </c>
      <c r="N10" t="s">
        <v>1072</v>
      </c>
      <c r="O10" t="s">
        <v>1072</v>
      </c>
      <c r="P10" t="s">
        <v>1682</v>
      </c>
      <c r="Q10" t="s">
        <v>1072</v>
      </c>
      <c r="R10" t="s">
        <v>1682</v>
      </c>
      <c r="S10" t="s">
        <v>1682</v>
      </c>
      <c r="T10" t="s">
        <v>1682</v>
      </c>
      <c r="U10" t="s">
        <v>1072</v>
      </c>
      <c r="V10" t="s">
        <v>1682</v>
      </c>
      <c r="W10" t="s">
        <v>1681</v>
      </c>
      <c r="X10" t="s">
        <v>1682</v>
      </c>
      <c r="Y10" t="s">
        <v>1682</v>
      </c>
    </row>
    <row r="11" spans="1:25" x14ac:dyDescent="0.25">
      <c r="A11" t="s">
        <v>1092</v>
      </c>
      <c r="B11">
        <v>1.4308560064073099</v>
      </c>
      <c r="C11">
        <v>1.4308560064073099</v>
      </c>
      <c r="D11">
        <v>1.4308560064073099</v>
      </c>
      <c r="E11">
        <v>1.4308560064073099</v>
      </c>
      <c r="F11">
        <v>1.4308560064073099</v>
      </c>
      <c r="G11">
        <v>1.4308560064073099</v>
      </c>
      <c r="H11">
        <v>1.4308560064073099</v>
      </c>
      <c r="I11">
        <v>1.4308560064073099</v>
      </c>
      <c r="J11">
        <v>1.4308560064073099</v>
      </c>
      <c r="K11">
        <v>1.4308560064073099</v>
      </c>
      <c r="L11">
        <v>1.4308560064073099</v>
      </c>
      <c r="M11">
        <v>1.4308560064073099</v>
      </c>
      <c r="N11" t="s">
        <v>1095</v>
      </c>
      <c r="O11" t="s">
        <v>1095</v>
      </c>
      <c r="P11" t="s">
        <v>1095</v>
      </c>
      <c r="Q11" t="s">
        <v>1095</v>
      </c>
      <c r="R11" t="s">
        <v>1095</v>
      </c>
      <c r="S11" t="s">
        <v>1095</v>
      </c>
      <c r="T11" t="s">
        <v>1095</v>
      </c>
      <c r="U11" t="s">
        <v>1095</v>
      </c>
      <c r="V11" t="s">
        <v>1095</v>
      </c>
      <c r="W11" t="s">
        <v>1095</v>
      </c>
      <c r="X11" t="s">
        <v>1095</v>
      </c>
      <c r="Y11" t="s">
        <v>1095</v>
      </c>
    </row>
    <row r="12" spans="1:25" x14ac:dyDescent="0.25">
      <c r="A12" t="s">
        <v>1096</v>
      </c>
      <c r="B12">
        <v>1.28271183391462</v>
      </c>
      <c r="C12">
        <v>1.28271183391462</v>
      </c>
      <c r="D12">
        <v>1.28271183391462</v>
      </c>
      <c r="E12">
        <v>1.28271183391462</v>
      </c>
      <c r="F12">
        <v>1.28271183391462</v>
      </c>
      <c r="G12">
        <v>1.28271183391462</v>
      </c>
      <c r="H12">
        <v>1.28271183391462</v>
      </c>
      <c r="I12">
        <v>1.28271183391462</v>
      </c>
      <c r="J12">
        <v>1.28271183391462</v>
      </c>
      <c r="K12">
        <v>1.28271183391462</v>
      </c>
      <c r="L12">
        <v>1.28271183391462</v>
      </c>
      <c r="M12">
        <v>1.28271183391462</v>
      </c>
      <c r="N12" t="s">
        <v>1072</v>
      </c>
      <c r="O12" t="s">
        <v>1072</v>
      </c>
      <c r="P12" t="s">
        <v>1072</v>
      </c>
      <c r="Q12" t="s">
        <v>1072</v>
      </c>
      <c r="R12" t="s">
        <v>1072</v>
      </c>
      <c r="S12" t="s">
        <v>1072</v>
      </c>
      <c r="T12" t="s">
        <v>1072</v>
      </c>
      <c r="U12" t="s">
        <v>1072</v>
      </c>
      <c r="V12" t="s">
        <v>1072</v>
      </c>
      <c r="W12" t="s">
        <v>1072</v>
      </c>
      <c r="X12" t="s">
        <v>1072</v>
      </c>
      <c r="Y12" t="s">
        <v>1072</v>
      </c>
    </row>
    <row r="13" spans="1:25" x14ac:dyDescent="0.25">
      <c r="A13" t="s">
        <v>1099</v>
      </c>
      <c r="B13">
        <v>1.4308560064073099</v>
      </c>
      <c r="C13">
        <v>1.4308560064073099</v>
      </c>
      <c r="D13">
        <v>1.4308560064073099</v>
      </c>
      <c r="E13">
        <v>1.4308560064073099</v>
      </c>
      <c r="F13">
        <v>1.4308560064073099</v>
      </c>
      <c r="G13">
        <v>1.4308560064073099</v>
      </c>
      <c r="H13">
        <v>1.4308560064073099</v>
      </c>
      <c r="I13">
        <v>1.4308560064073099</v>
      </c>
      <c r="J13">
        <v>1.4308560064073099</v>
      </c>
      <c r="K13">
        <v>1.4308560064073099</v>
      </c>
      <c r="L13">
        <v>1.4308560064073099</v>
      </c>
      <c r="M13">
        <v>1.4308560064073099</v>
      </c>
      <c r="N13" t="s">
        <v>1095</v>
      </c>
      <c r="O13" t="s">
        <v>1095</v>
      </c>
      <c r="P13" t="s">
        <v>1095</v>
      </c>
      <c r="Q13" t="s">
        <v>1095</v>
      </c>
      <c r="R13" t="s">
        <v>1095</v>
      </c>
      <c r="S13" t="s">
        <v>1095</v>
      </c>
      <c r="T13" t="s">
        <v>1095</v>
      </c>
      <c r="U13" t="s">
        <v>1095</v>
      </c>
      <c r="V13" t="s">
        <v>1095</v>
      </c>
      <c r="W13" t="s">
        <v>1095</v>
      </c>
      <c r="X13" t="s">
        <v>1095</v>
      </c>
      <c r="Y13" t="s">
        <v>1095</v>
      </c>
    </row>
    <row r="14" spans="1:25" x14ac:dyDescent="0.25">
      <c r="A14" t="s">
        <v>1101</v>
      </c>
      <c r="B14">
        <v>0.446376487076665</v>
      </c>
      <c r="C14">
        <v>0.42813601223084502</v>
      </c>
      <c r="D14">
        <v>-0.40593627657748299</v>
      </c>
      <c r="E14">
        <v>0.60616039761613605</v>
      </c>
      <c r="F14">
        <v>0.538557510907965</v>
      </c>
      <c r="G14">
        <v>-0.43352986328957599</v>
      </c>
      <c r="H14">
        <v>0.23487047238550399</v>
      </c>
      <c r="I14">
        <v>1.20562310185396</v>
      </c>
      <c r="J14">
        <v>0.802129583019765</v>
      </c>
      <c r="K14">
        <v>0.225219720228787</v>
      </c>
      <c r="L14">
        <v>0.55847099772660802</v>
      </c>
      <c r="M14">
        <v>0.86231906310915396</v>
      </c>
      <c r="N14" t="s">
        <v>1681</v>
      </c>
      <c r="O14" t="s">
        <v>1681</v>
      </c>
      <c r="P14" t="s">
        <v>1681</v>
      </c>
      <c r="Q14" t="s">
        <v>1682</v>
      </c>
      <c r="R14" t="s">
        <v>1681</v>
      </c>
      <c r="S14" t="s">
        <v>1681</v>
      </c>
      <c r="T14" t="s">
        <v>1681</v>
      </c>
      <c r="U14" t="s">
        <v>1682</v>
      </c>
      <c r="V14" t="s">
        <v>1681</v>
      </c>
      <c r="W14" t="s">
        <v>1681</v>
      </c>
      <c r="X14" t="s">
        <v>1681</v>
      </c>
      <c r="Y14" t="s">
        <v>1681</v>
      </c>
    </row>
    <row r="15" spans="1:25" x14ac:dyDescent="0.25">
      <c r="A15" t="s">
        <v>1103</v>
      </c>
      <c r="B15">
        <v>1.7387227436236301</v>
      </c>
      <c r="C15">
        <v>1.0712297813699401</v>
      </c>
      <c r="D15">
        <v>-0.45363495185054598</v>
      </c>
      <c r="E15">
        <v>0.60616039761613605</v>
      </c>
      <c r="F15">
        <v>1.8873420196453801</v>
      </c>
      <c r="G15">
        <v>0.89414131533363295</v>
      </c>
      <c r="H15">
        <v>6.9608719729573595E-2</v>
      </c>
      <c r="I15">
        <v>1.20562310185396</v>
      </c>
      <c r="J15">
        <v>1.26380352596479</v>
      </c>
      <c r="K15">
        <v>1.5644431654298601</v>
      </c>
      <c r="L15">
        <v>0.83713488746630005</v>
      </c>
      <c r="M15">
        <v>1.23473677074898</v>
      </c>
      <c r="N15" t="s">
        <v>1681</v>
      </c>
      <c r="O15" t="s">
        <v>1681</v>
      </c>
      <c r="P15" t="s">
        <v>1682</v>
      </c>
      <c r="Q15" t="s">
        <v>1682</v>
      </c>
      <c r="R15" t="s">
        <v>1681</v>
      </c>
      <c r="S15" t="s">
        <v>1681</v>
      </c>
      <c r="T15" t="s">
        <v>1681</v>
      </c>
      <c r="U15" t="s">
        <v>1682</v>
      </c>
      <c r="V15" t="s">
        <v>1681</v>
      </c>
      <c r="W15" t="s">
        <v>1681</v>
      </c>
      <c r="X15" t="s">
        <v>1681</v>
      </c>
      <c r="Y15" t="s">
        <v>1681</v>
      </c>
    </row>
    <row r="16" spans="1:25" x14ac:dyDescent="0.25">
      <c r="A16" t="s">
        <v>1105</v>
      </c>
      <c r="B16">
        <v>1.1308104607045799</v>
      </c>
      <c r="C16">
        <v>0.81392114227061496</v>
      </c>
      <c r="D16">
        <v>-0.45363495185054598</v>
      </c>
      <c r="E16">
        <v>0.60616039761613605</v>
      </c>
      <c r="F16">
        <v>1.2194720476481999</v>
      </c>
      <c r="G16">
        <v>0.72948075002545398</v>
      </c>
      <c r="H16">
        <v>0.31464451066908</v>
      </c>
      <c r="I16">
        <v>1.20562310185396</v>
      </c>
      <c r="J16">
        <v>1.0015864782660699</v>
      </c>
      <c r="K16">
        <v>0.49529083258081702</v>
      </c>
      <c r="L16">
        <v>0.76201846229680104</v>
      </c>
      <c r="M16">
        <v>1.0807617792334401</v>
      </c>
      <c r="N16" t="s">
        <v>1682</v>
      </c>
      <c r="O16" t="s">
        <v>1682</v>
      </c>
      <c r="P16" t="s">
        <v>1682</v>
      </c>
      <c r="Q16" t="s">
        <v>1682</v>
      </c>
      <c r="R16" t="s">
        <v>1682</v>
      </c>
      <c r="S16" t="s">
        <v>1681</v>
      </c>
      <c r="T16" t="s">
        <v>1682</v>
      </c>
      <c r="U16" t="s">
        <v>1682</v>
      </c>
      <c r="V16" t="s">
        <v>1682</v>
      </c>
      <c r="W16" t="s">
        <v>1681</v>
      </c>
      <c r="X16" t="s">
        <v>1682</v>
      </c>
      <c r="Y16" t="s">
        <v>1682</v>
      </c>
    </row>
    <row r="17" spans="1:25" x14ac:dyDescent="0.25">
      <c r="A17" t="s">
        <v>1107</v>
      </c>
      <c r="B17">
        <v>1.59308049063331</v>
      </c>
      <c r="C17">
        <v>1.59435731102723</v>
      </c>
      <c r="D17">
        <v>1.14773763836082</v>
      </c>
      <c r="E17">
        <v>0.85027062859609603</v>
      </c>
      <c r="F17">
        <v>1.2262838426819</v>
      </c>
      <c r="G17">
        <v>0.374861483699097</v>
      </c>
      <c r="H17">
        <v>1.0873419498572801</v>
      </c>
      <c r="I17">
        <v>1.1657703892934199</v>
      </c>
      <c r="J17">
        <v>1.2497664328302101</v>
      </c>
      <c r="K17">
        <v>0.40610985788721499</v>
      </c>
      <c r="L17">
        <v>1.22093226493843</v>
      </c>
      <c r="M17">
        <v>0.954025343252351</v>
      </c>
      <c r="N17" t="s">
        <v>1681</v>
      </c>
      <c r="O17" t="s">
        <v>1682</v>
      </c>
      <c r="P17" t="s">
        <v>1682</v>
      </c>
      <c r="Q17" t="s">
        <v>1072</v>
      </c>
      <c r="R17" t="s">
        <v>1681</v>
      </c>
      <c r="S17" t="s">
        <v>1681</v>
      </c>
      <c r="T17" t="s">
        <v>1681</v>
      </c>
      <c r="U17" t="s">
        <v>1682</v>
      </c>
      <c r="V17" t="s">
        <v>1681</v>
      </c>
      <c r="W17" t="s">
        <v>1681</v>
      </c>
      <c r="X17" t="s">
        <v>1681</v>
      </c>
      <c r="Y17" t="s">
        <v>1681</v>
      </c>
    </row>
    <row r="18" spans="1:25" x14ac:dyDescent="0.25">
      <c r="A18" t="s">
        <v>1109</v>
      </c>
      <c r="B18">
        <v>1.3724851475057001</v>
      </c>
      <c r="C18">
        <v>0.72400466839224098</v>
      </c>
      <c r="D18">
        <v>1.3003552447611</v>
      </c>
      <c r="E18">
        <v>1.2348468765612599</v>
      </c>
      <c r="F18">
        <v>1.7677011897860799</v>
      </c>
      <c r="G18">
        <v>0.70864145745530105</v>
      </c>
      <c r="H18">
        <v>0.937983500160538</v>
      </c>
      <c r="I18">
        <v>1.3679243850028799</v>
      </c>
      <c r="J18">
        <v>1.7187850030107501</v>
      </c>
      <c r="K18">
        <v>1.63643944974567</v>
      </c>
      <c r="L18">
        <v>0.95364191855175495</v>
      </c>
      <c r="M18">
        <v>1.2996584566878699</v>
      </c>
      <c r="N18" t="s">
        <v>1681</v>
      </c>
      <c r="O18" t="s">
        <v>1681</v>
      </c>
      <c r="P18" t="s">
        <v>1681</v>
      </c>
      <c r="Q18" t="s">
        <v>1072</v>
      </c>
      <c r="R18" t="s">
        <v>1681</v>
      </c>
      <c r="S18" t="s">
        <v>1681</v>
      </c>
      <c r="T18" t="s">
        <v>1681</v>
      </c>
      <c r="U18" t="s">
        <v>1681</v>
      </c>
      <c r="V18" t="s">
        <v>1681</v>
      </c>
      <c r="W18" t="s">
        <v>1681</v>
      </c>
      <c r="X18" t="s">
        <v>1681</v>
      </c>
      <c r="Y18" t="s">
        <v>1681</v>
      </c>
    </row>
    <row r="19" spans="1:25" x14ac:dyDescent="0.25">
      <c r="A19" t="s">
        <v>1111</v>
      </c>
      <c r="B19">
        <v>1.59402271837662</v>
      </c>
      <c r="C19">
        <v>1.59435731102723</v>
      </c>
      <c r="D19">
        <v>1.14773763836082</v>
      </c>
      <c r="E19">
        <v>1.39434985303695</v>
      </c>
      <c r="F19">
        <v>1.2505224983035399</v>
      </c>
      <c r="G19">
        <v>1.2373640438584801</v>
      </c>
      <c r="H19">
        <v>1.6067504788886899</v>
      </c>
      <c r="I19">
        <v>1.1657703892934199</v>
      </c>
      <c r="J19">
        <v>1.3506986577576101</v>
      </c>
      <c r="K19">
        <v>1.2718016654376001</v>
      </c>
      <c r="L19">
        <v>1.43456604451404</v>
      </c>
      <c r="M19">
        <v>1.6266420582266199</v>
      </c>
      <c r="N19" t="s">
        <v>1681</v>
      </c>
      <c r="O19" t="s">
        <v>1682</v>
      </c>
      <c r="P19" t="s">
        <v>1682</v>
      </c>
      <c r="Q19" t="s">
        <v>1072</v>
      </c>
      <c r="R19" t="s">
        <v>1681</v>
      </c>
      <c r="S19" t="s">
        <v>1681</v>
      </c>
      <c r="T19" t="s">
        <v>1681</v>
      </c>
      <c r="U19" t="s">
        <v>1682</v>
      </c>
      <c r="V19" t="s">
        <v>1681</v>
      </c>
      <c r="W19" t="s">
        <v>1681</v>
      </c>
      <c r="X19" t="s">
        <v>1681</v>
      </c>
      <c r="Y19" t="s">
        <v>1681</v>
      </c>
    </row>
    <row r="20" spans="1:25" x14ac:dyDescent="0.25">
      <c r="A20" t="s">
        <v>1113</v>
      </c>
      <c r="B20">
        <v>1.51887922128828</v>
      </c>
      <c r="C20">
        <v>2.13583400233115</v>
      </c>
      <c r="D20">
        <v>1.14773763836082</v>
      </c>
      <c r="E20">
        <v>1.9224556212286199</v>
      </c>
      <c r="F20">
        <v>1.53704152323094</v>
      </c>
      <c r="G20">
        <v>1.5006983768223601</v>
      </c>
      <c r="H20">
        <v>1.3080501473675701</v>
      </c>
      <c r="I20">
        <v>1.1657703892934199</v>
      </c>
      <c r="J20">
        <v>1.6856680476150401</v>
      </c>
      <c r="K20">
        <v>1.9797145583595599</v>
      </c>
      <c r="L20">
        <v>1.4286048297929199</v>
      </c>
      <c r="M20">
        <v>1.4349376879837199</v>
      </c>
      <c r="N20" t="s">
        <v>1682</v>
      </c>
      <c r="O20" t="s">
        <v>1681</v>
      </c>
      <c r="P20" t="s">
        <v>1682</v>
      </c>
      <c r="Q20" t="s">
        <v>1072</v>
      </c>
      <c r="R20" t="s">
        <v>1682</v>
      </c>
      <c r="S20" t="s">
        <v>1681</v>
      </c>
      <c r="T20" t="s">
        <v>1682</v>
      </c>
      <c r="U20" t="s">
        <v>1682</v>
      </c>
      <c r="V20" t="s">
        <v>1682</v>
      </c>
      <c r="W20" t="s">
        <v>1681</v>
      </c>
      <c r="X20" t="s">
        <v>1682</v>
      </c>
      <c r="Y20" t="s">
        <v>1681</v>
      </c>
    </row>
    <row r="21" spans="1:25" x14ac:dyDescent="0.25">
      <c r="A21" t="s">
        <v>1115</v>
      </c>
      <c r="B21">
        <v>1.51887922128828</v>
      </c>
      <c r="C21">
        <v>1.59435731102723</v>
      </c>
      <c r="D21">
        <v>1.14773763836082</v>
      </c>
      <c r="E21">
        <v>1.0834623594619299</v>
      </c>
      <c r="F21">
        <v>1.53704152323094</v>
      </c>
      <c r="G21">
        <v>0.89200387239641299</v>
      </c>
      <c r="H21">
        <v>1.3080501473675701</v>
      </c>
      <c r="I21">
        <v>1.1657703892934199</v>
      </c>
      <c r="J21">
        <v>1.6856680476150401</v>
      </c>
      <c r="K21">
        <v>1.30816238267187</v>
      </c>
      <c r="L21">
        <v>1.4286048297929199</v>
      </c>
      <c r="M21">
        <v>1.33268179249515</v>
      </c>
      <c r="N21" t="s">
        <v>1682</v>
      </c>
      <c r="O21" t="s">
        <v>1682</v>
      </c>
      <c r="P21" t="s">
        <v>1682</v>
      </c>
      <c r="Q21" t="s">
        <v>1072</v>
      </c>
      <c r="R21" t="s">
        <v>1682</v>
      </c>
      <c r="S21" t="s">
        <v>1682</v>
      </c>
      <c r="T21" t="s">
        <v>1682</v>
      </c>
      <c r="U21" t="s">
        <v>1682</v>
      </c>
      <c r="V21" t="s">
        <v>1682</v>
      </c>
      <c r="W21" t="s">
        <v>1682</v>
      </c>
      <c r="X21" t="s">
        <v>1682</v>
      </c>
      <c r="Y21" t="s">
        <v>1682</v>
      </c>
    </row>
    <row r="22" spans="1:25" x14ac:dyDescent="0.25">
      <c r="A22" t="s">
        <v>1117</v>
      </c>
      <c r="B22">
        <v>0.99899034664773501</v>
      </c>
      <c r="C22">
        <v>1.1300522278810501</v>
      </c>
      <c r="D22">
        <v>0.915213908739687</v>
      </c>
      <c r="E22">
        <v>1.2174891603020599</v>
      </c>
      <c r="F22">
        <v>1.34551329015499</v>
      </c>
      <c r="G22">
        <v>0.95552220520423004</v>
      </c>
      <c r="H22">
        <v>0.90596305297588897</v>
      </c>
      <c r="I22">
        <v>1.5225217279391501</v>
      </c>
      <c r="J22">
        <v>1.17784284425112</v>
      </c>
      <c r="K22">
        <v>0.80166756549967999</v>
      </c>
      <c r="L22">
        <v>1.2637117075064299</v>
      </c>
      <c r="M22">
        <v>1.0934376301875799</v>
      </c>
      <c r="N22" t="s">
        <v>1681</v>
      </c>
      <c r="O22" t="s">
        <v>1681</v>
      </c>
      <c r="P22" t="s">
        <v>1682</v>
      </c>
      <c r="Q22" t="s">
        <v>1682</v>
      </c>
      <c r="R22" t="s">
        <v>1681</v>
      </c>
      <c r="S22" t="s">
        <v>1681</v>
      </c>
      <c r="T22" t="s">
        <v>1681</v>
      </c>
      <c r="U22" t="s">
        <v>1682</v>
      </c>
      <c r="V22" t="s">
        <v>1681</v>
      </c>
      <c r="W22" t="s">
        <v>1681</v>
      </c>
      <c r="X22" t="s">
        <v>1681</v>
      </c>
      <c r="Y22" t="s">
        <v>1681</v>
      </c>
    </row>
    <row r="23" spans="1:25" x14ac:dyDescent="0.25">
      <c r="A23" t="s">
        <v>1119</v>
      </c>
      <c r="B23">
        <v>0.80593712251654903</v>
      </c>
      <c r="C23">
        <v>1.3914294718431801</v>
      </c>
      <c r="D23">
        <v>0.79637366905464102</v>
      </c>
      <c r="E23">
        <v>1.2174891603020599</v>
      </c>
      <c r="F23">
        <v>1.1091201040151999</v>
      </c>
      <c r="G23">
        <v>0.88260262254111199</v>
      </c>
      <c r="H23">
        <v>1.0319308245830101</v>
      </c>
      <c r="I23">
        <v>1.5225217279391501</v>
      </c>
      <c r="J23">
        <v>1.7207952155005399</v>
      </c>
      <c r="K23">
        <v>1.0949188033369699</v>
      </c>
      <c r="L23">
        <v>1.04642427655637</v>
      </c>
      <c r="M23">
        <v>1.1909452800713201</v>
      </c>
      <c r="N23" t="s">
        <v>1681</v>
      </c>
      <c r="O23" t="s">
        <v>1682</v>
      </c>
      <c r="P23" t="s">
        <v>1681</v>
      </c>
      <c r="Q23" t="s">
        <v>1682</v>
      </c>
      <c r="R23" t="s">
        <v>1681</v>
      </c>
      <c r="S23" t="s">
        <v>1681</v>
      </c>
      <c r="T23" t="s">
        <v>1681</v>
      </c>
      <c r="U23" t="s">
        <v>1682</v>
      </c>
      <c r="V23" t="s">
        <v>1681</v>
      </c>
      <c r="W23" t="s">
        <v>1681</v>
      </c>
      <c r="X23" t="s">
        <v>1681</v>
      </c>
      <c r="Y23" t="s">
        <v>1681</v>
      </c>
    </row>
    <row r="24" spans="1:25" x14ac:dyDescent="0.25">
      <c r="A24" t="s">
        <v>1121</v>
      </c>
      <c r="B24">
        <v>1.1210205161614299</v>
      </c>
      <c r="C24">
        <v>1.5211800133710101</v>
      </c>
      <c r="D24">
        <v>0.692687272984158</v>
      </c>
      <c r="E24">
        <v>1.2174891603020599</v>
      </c>
      <c r="F24">
        <v>0.85706177332160405</v>
      </c>
      <c r="G24">
        <v>0.88658350987555001</v>
      </c>
      <c r="H24">
        <v>0.409108764879895</v>
      </c>
      <c r="I24">
        <v>1.5225217279391501</v>
      </c>
      <c r="J24">
        <v>0.92861575061539203</v>
      </c>
      <c r="K24">
        <v>1.58116279822732</v>
      </c>
      <c r="L24">
        <v>1.58318404709873</v>
      </c>
      <c r="M24">
        <v>1.4592070341138199</v>
      </c>
      <c r="N24" t="s">
        <v>1681</v>
      </c>
      <c r="O24" t="s">
        <v>1681</v>
      </c>
      <c r="P24" t="s">
        <v>1681</v>
      </c>
      <c r="Q24" t="s">
        <v>1682</v>
      </c>
      <c r="R24" t="s">
        <v>1681</v>
      </c>
      <c r="S24" t="s">
        <v>1681</v>
      </c>
      <c r="T24" t="s">
        <v>1681</v>
      </c>
      <c r="U24" t="s">
        <v>1682</v>
      </c>
      <c r="V24" t="s">
        <v>1681</v>
      </c>
      <c r="W24" t="s">
        <v>1681</v>
      </c>
      <c r="X24" t="s">
        <v>1681</v>
      </c>
      <c r="Y24" t="s">
        <v>1681</v>
      </c>
    </row>
    <row r="25" spans="1:25" x14ac:dyDescent="0.25">
      <c r="A25" t="s">
        <v>1123</v>
      </c>
      <c r="B25">
        <v>1.06201368976732</v>
      </c>
      <c r="C25">
        <v>1.51114148232311</v>
      </c>
      <c r="D25">
        <v>1.4890383571095001</v>
      </c>
      <c r="E25">
        <v>1.2174891603020599</v>
      </c>
      <c r="F25">
        <v>1.1688525361437001</v>
      </c>
      <c r="G25">
        <v>1.3577592139941399</v>
      </c>
      <c r="H25">
        <v>1.7432314690767201</v>
      </c>
      <c r="I25">
        <v>1.90481577676969</v>
      </c>
      <c r="J25">
        <v>1.1867227663624</v>
      </c>
      <c r="K25">
        <v>1.63323250688387</v>
      </c>
      <c r="L25">
        <v>1.90140733633521</v>
      </c>
      <c r="M25">
        <v>1.68382958227806</v>
      </c>
      <c r="N25" t="s">
        <v>1681</v>
      </c>
      <c r="O25" t="s">
        <v>1681</v>
      </c>
      <c r="P25" t="s">
        <v>1681</v>
      </c>
      <c r="Q25" t="s">
        <v>1682</v>
      </c>
      <c r="R25" t="s">
        <v>1681</v>
      </c>
      <c r="S25" t="s">
        <v>1681</v>
      </c>
      <c r="T25" t="s">
        <v>1681</v>
      </c>
      <c r="U25" t="s">
        <v>1681</v>
      </c>
      <c r="V25" t="s">
        <v>1681</v>
      </c>
      <c r="W25" t="s">
        <v>1681</v>
      </c>
      <c r="X25" t="s">
        <v>1681</v>
      </c>
      <c r="Y25" t="s">
        <v>1681</v>
      </c>
    </row>
    <row r="26" spans="1:25" x14ac:dyDescent="0.25">
      <c r="A26" t="s">
        <v>1125</v>
      </c>
      <c r="B26">
        <v>1.2446180838432599</v>
      </c>
      <c r="C26">
        <v>1.3914294718431801</v>
      </c>
      <c r="D26">
        <v>0.915213908739687</v>
      </c>
      <c r="E26">
        <v>1.2174891603020599</v>
      </c>
      <c r="F26">
        <v>1.06568178739241</v>
      </c>
      <c r="G26">
        <v>1.19524793542366</v>
      </c>
      <c r="H26">
        <v>1.3751162722288801</v>
      </c>
      <c r="I26">
        <v>1.5225217279391501</v>
      </c>
      <c r="J26">
        <v>1.3394799618050801</v>
      </c>
      <c r="K26">
        <v>0.37422145773239501</v>
      </c>
      <c r="L26">
        <v>1.4932823585791799</v>
      </c>
      <c r="M26">
        <v>0.79716639587315097</v>
      </c>
      <c r="N26" t="s">
        <v>1682</v>
      </c>
      <c r="O26" t="s">
        <v>1682</v>
      </c>
      <c r="P26" t="s">
        <v>1682</v>
      </c>
      <c r="Q26" t="s">
        <v>1682</v>
      </c>
      <c r="R26" t="s">
        <v>1682</v>
      </c>
      <c r="S26" t="s">
        <v>1681</v>
      </c>
      <c r="T26" t="s">
        <v>1682</v>
      </c>
      <c r="U26" t="s">
        <v>1682</v>
      </c>
      <c r="V26" t="s">
        <v>1682</v>
      </c>
      <c r="W26" t="s">
        <v>1681</v>
      </c>
      <c r="X26" t="s">
        <v>1682</v>
      </c>
      <c r="Y26" t="s">
        <v>1681</v>
      </c>
    </row>
    <row r="27" spans="1:25" x14ac:dyDescent="0.25">
      <c r="A27" t="s">
        <v>1127</v>
      </c>
      <c r="B27">
        <v>0.92493716992364094</v>
      </c>
      <c r="C27">
        <v>0.50761994073801497</v>
      </c>
      <c r="D27">
        <v>0.915213908739687</v>
      </c>
      <c r="E27">
        <v>1.2174891603020599</v>
      </c>
      <c r="F27">
        <v>0.84605510888589497</v>
      </c>
      <c r="G27">
        <v>0.83210398447345102</v>
      </c>
      <c r="H27">
        <v>1.3859452563641499</v>
      </c>
      <c r="I27">
        <v>0.87957314662864505</v>
      </c>
      <c r="J27">
        <v>1.18889758533713</v>
      </c>
      <c r="K27">
        <v>1.0354552347800401</v>
      </c>
      <c r="L27">
        <v>0.66168517359233003</v>
      </c>
      <c r="M27">
        <v>0.75168080300062601</v>
      </c>
      <c r="N27" t="s">
        <v>1681</v>
      </c>
      <c r="O27" t="s">
        <v>1681</v>
      </c>
      <c r="P27" t="s">
        <v>1682</v>
      </c>
      <c r="Q27" t="s">
        <v>1682</v>
      </c>
      <c r="R27" t="s">
        <v>1681</v>
      </c>
      <c r="S27" t="s">
        <v>1681</v>
      </c>
      <c r="T27" t="s">
        <v>1681</v>
      </c>
      <c r="U27" t="s">
        <v>1681</v>
      </c>
      <c r="V27" t="s">
        <v>1681</v>
      </c>
      <c r="W27" t="s">
        <v>1681</v>
      </c>
      <c r="X27" t="s">
        <v>1681</v>
      </c>
      <c r="Y27" t="s">
        <v>1681</v>
      </c>
    </row>
    <row r="28" spans="1:25" x14ac:dyDescent="0.25">
      <c r="A28" t="s">
        <v>1129</v>
      </c>
      <c r="B28">
        <v>2.1617205350058399</v>
      </c>
      <c r="C28">
        <v>1.3914294718431801</v>
      </c>
      <c r="D28">
        <v>0.915213908739687</v>
      </c>
      <c r="E28">
        <v>1.2174891603020599</v>
      </c>
      <c r="F28">
        <v>0.43648127490959998</v>
      </c>
      <c r="G28">
        <v>1.49661043791918</v>
      </c>
      <c r="H28">
        <v>1.47393756673183</v>
      </c>
      <c r="I28">
        <v>1.5225217279391501</v>
      </c>
      <c r="J28">
        <v>0.98261204274227998</v>
      </c>
      <c r="K28">
        <v>0.97412123312603205</v>
      </c>
      <c r="L28">
        <v>1.4932823585791799</v>
      </c>
      <c r="M28">
        <v>1.00149464904513</v>
      </c>
      <c r="N28" t="s">
        <v>1681</v>
      </c>
      <c r="O28" t="s">
        <v>1682</v>
      </c>
      <c r="P28" t="s">
        <v>1682</v>
      </c>
      <c r="Q28" t="s">
        <v>1682</v>
      </c>
      <c r="R28" t="s">
        <v>1681</v>
      </c>
      <c r="S28" t="s">
        <v>1681</v>
      </c>
      <c r="T28" t="s">
        <v>1681</v>
      </c>
      <c r="U28" t="s">
        <v>1682</v>
      </c>
      <c r="V28" t="s">
        <v>1681</v>
      </c>
      <c r="W28" t="s">
        <v>1681</v>
      </c>
      <c r="X28" t="s">
        <v>1682</v>
      </c>
      <c r="Y28" t="s">
        <v>1681</v>
      </c>
    </row>
    <row r="29" spans="1:25" x14ac:dyDescent="0.25">
      <c r="A29" t="s">
        <v>1131</v>
      </c>
      <c r="B29">
        <v>1.55151466103351</v>
      </c>
      <c r="C29">
        <v>1.3914294718431801</v>
      </c>
      <c r="D29">
        <v>1.0991428181240299</v>
      </c>
      <c r="E29">
        <v>1.2174891603020599</v>
      </c>
      <c r="F29">
        <v>1.472442068373</v>
      </c>
      <c r="G29">
        <v>1.4130076970733301</v>
      </c>
      <c r="H29">
        <v>1.8717962399822601</v>
      </c>
      <c r="I29">
        <v>1.7055352451994501</v>
      </c>
      <c r="J29">
        <v>1.90388406840525</v>
      </c>
      <c r="K29">
        <v>1.54919307905022</v>
      </c>
      <c r="L29">
        <v>1.5848360697181401</v>
      </c>
      <c r="M29">
        <v>1.4348829695338301</v>
      </c>
      <c r="N29" t="s">
        <v>1681</v>
      </c>
      <c r="O29" t="s">
        <v>1682</v>
      </c>
      <c r="P29" t="s">
        <v>1681</v>
      </c>
      <c r="Q29" t="s">
        <v>1682</v>
      </c>
      <c r="R29" t="s">
        <v>1681</v>
      </c>
      <c r="S29" t="s">
        <v>1681</v>
      </c>
      <c r="T29" t="s">
        <v>1681</v>
      </c>
      <c r="U29" t="s">
        <v>1681</v>
      </c>
      <c r="V29" t="s">
        <v>1681</v>
      </c>
      <c r="W29" t="s">
        <v>1681</v>
      </c>
      <c r="X29" t="s">
        <v>1681</v>
      </c>
      <c r="Y29" t="s">
        <v>1681</v>
      </c>
    </row>
    <row r="30" spans="1:25" x14ac:dyDescent="0.25">
      <c r="A30" t="s">
        <v>1133</v>
      </c>
      <c r="B30">
        <v>0.82501357564198097</v>
      </c>
      <c r="C30">
        <v>0.72728740480016396</v>
      </c>
      <c r="D30">
        <v>0.71342416720351798</v>
      </c>
      <c r="E30">
        <v>0.71342416720351798</v>
      </c>
      <c r="F30">
        <v>1.2218011877836701</v>
      </c>
      <c r="G30">
        <v>-0.22485950066426599</v>
      </c>
      <c r="H30">
        <v>0.71342416720351798</v>
      </c>
      <c r="I30">
        <v>9.8491144841165806E-2</v>
      </c>
      <c r="J30">
        <v>1.4817492904198799</v>
      </c>
      <c r="K30">
        <v>0.66662172250880203</v>
      </c>
      <c r="L30">
        <v>0.83166697818547897</v>
      </c>
      <c r="M30">
        <v>0.72565174581479996</v>
      </c>
      <c r="N30" t="s">
        <v>1681</v>
      </c>
      <c r="O30" t="s">
        <v>1681</v>
      </c>
      <c r="P30" t="s">
        <v>1072</v>
      </c>
      <c r="Q30" t="s">
        <v>1072</v>
      </c>
      <c r="R30" t="s">
        <v>1681</v>
      </c>
      <c r="S30" t="s">
        <v>1681</v>
      </c>
      <c r="T30" t="s">
        <v>1072</v>
      </c>
      <c r="U30" t="s">
        <v>1681</v>
      </c>
      <c r="V30" t="s">
        <v>1681</v>
      </c>
      <c r="W30" t="s">
        <v>1681</v>
      </c>
      <c r="X30" t="s">
        <v>1681</v>
      </c>
      <c r="Y30" t="s">
        <v>1681</v>
      </c>
    </row>
    <row r="31" spans="1:25" x14ac:dyDescent="0.25">
      <c r="A31" t="s">
        <v>1135</v>
      </c>
      <c r="B31">
        <v>2.0932414415057199</v>
      </c>
      <c r="C31">
        <v>1.31313993568466</v>
      </c>
      <c r="D31">
        <v>1.32528261495849</v>
      </c>
      <c r="E31">
        <v>2.0400984018792299</v>
      </c>
      <c r="F31">
        <v>1.6525386930653201</v>
      </c>
      <c r="G31">
        <v>1.91858539844628</v>
      </c>
      <c r="H31">
        <v>2.4909842059723499</v>
      </c>
      <c r="I31">
        <v>1.97810476906275</v>
      </c>
      <c r="J31">
        <v>1.82163926413594</v>
      </c>
      <c r="K31">
        <v>2.7637048529173298</v>
      </c>
      <c r="L31">
        <v>2.5597581702174201</v>
      </c>
      <c r="M31">
        <v>1.5767187957389599</v>
      </c>
      <c r="N31" t="s">
        <v>1682</v>
      </c>
      <c r="O31" t="s">
        <v>1682</v>
      </c>
      <c r="P31" t="s">
        <v>1682</v>
      </c>
      <c r="Q31" t="s">
        <v>1072</v>
      </c>
      <c r="R31" t="s">
        <v>1682</v>
      </c>
      <c r="S31" t="s">
        <v>1682</v>
      </c>
      <c r="T31" t="s">
        <v>1682</v>
      </c>
      <c r="U31" t="s">
        <v>1682</v>
      </c>
      <c r="V31" t="s">
        <v>1682</v>
      </c>
      <c r="W31" t="s">
        <v>1682</v>
      </c>
      <c r="X31" t="s">
        <v>1682</v>
      </c>
      <c r="Y31" t="s">
        <v>1682</v>
      </c>
    </row>
    <row r="32" spans="1:25" x14ac:dyDescent="0.25">
      <c r="A32" t="s">
        <v>1137</v>
      </c>
      <c r="B32">
        <v>2.0100935053346198</v>
      </c>
      <c r="C32">
        <v>1.31313993568466</v>
      </c>
      <c r="D32">
        <v>1.32528261495849</v>
      </c>
      <c r="E32">
        <v>1.8884684127045801</v>
      </c>
      <c r="F32">
        <v>2.1408469283399798</v>
      </c>
      <c r="G32">
        <v>1.4586455681258801</v>
      </c>
      <c r="H32">
        <v>4.0566328358929704</v>
      </c>
      <c r="I32">
        <v>1.97810476906275</v>
      </c>
      <c r="J32">
        <v>1.95153865109213</v>
      </c>
      <c r="K32">
        <v>2.0468036695174701</v>
      </c>
      <c r="L32">
        <v>2.2307103872815701</v>
      </c>
      <c r="M32">
        <v>0.71905552900749403</v>
      </c>
      <c r="N32" t="s">
        <v>1681</v>
      </c>
      <c r="O32" t="s">
        <v>1682</v>
      </c>
      <c r="P32" t="s">
        <v>1682</v>
      </c>
      <c r="Q32" t="s">
        <v>1072</v>
      </c>
      <c r="R32" t="s">
        <v>1681</v>
      </c>
      <c r="S32" t="s">
        <v>1681</v>
      </c>
      <c r="T32" t="s">
        <v>1681</v>
      </c>
      <c r="U32" t="s">
        <v>1682</v>
      </c>
      <c r="V32" t="s">
        <v>1681</v>
      </c>
      <c r="W32" t="s">
        <v>1681</v>
      </c>
      <c r="X32" t="s">
        <v>1681</v>
      </c>
      <c r="Y32" t="s">
        <v>1681</v>
      </c>
    </row>
    <row r="33" spans="1:25" x14ac:dyDescent="0.25">
      <c r="A33" t="s">
        <v>1139</v>
      </c>
      <c r="B33">
        <v>2.0932414415057199</v>
      </c>
      <c r="C33">
        <v>1.31313993568466</v>
      </c>
      <c r="D33">
        <v>1.32528261495849</v>
      </c>
      <c r="E33">
        <v>2.1326583936582</v>
      </c>
      <c r="F33">
        <v>1.6525386930653201</v>
      </c>
      <c r="G33">
        <v>1.3095124558653799</v>
      </c>
      <c r="H33">
        <v>2.4909842059723499</v>
      </c>
      <c r="I33">
        <v>1.97810476906275</v>
      </c>
      <c r="J33">
        <v>1.82163926413594</v>
      </c>
      <c r="K33">
        <v>2.97316381027222</v>
      </c>
      <c r="L33">
        <v>2.5597581702174201</v>
      </c>
      <c r="M33">
        <v>1.70051419069597</v>
      </c>
      <c r="N33" t="s">
        <v>1682</v>
      </c>
      <c r="O33" t="s">
        <v>1682</v>
      </c>
      <c r="P33" t="s">
        <v>1682</v>
      </c>
      <c r="Q33" t="s">
        <v>1072</v>
      </c>
      <c r="R33" t="s">
        <v>1682</v>
      </c>
      <c r="S33" t="s">
        <v>1681</v>
      </c>
      <c r="T33" t="s">
        <v>1682</v>
      </c>
      <c r="U33" t="s">
        <v>1682</v>
      </c>
      <c r="V33" t="s">
        <v>1682</v>
      </c>
      <c r="W33" t="s">
        <v>1681</v>
      </c>
      <c r="X33" t="s">
        <v>1682</v>
      </c>
      <c r="Y33" t="s">
        <v>1681</v>
      </c>
    </row>
    <row r="34" spans="1:25" x14ac:dyDescent="0.25">
      <c r="A34" t="s">
        <v>1141</v>
      </c>
      <c r="B34">
        <v>1.5992380194598701</v>
      </c>
      <c r="C34">
        <v>1.31313993568466</v>
      </c>
      <c r="D34">
        <v>1.32528261495849</v>
      </c>
      <c r="E34">
        <v>1.12618240980461</v>
      </c>
      <c r="F34">
        <v>0.29761711707189198</v>
      </c>
      <c r="G34">
        <v>1.27472968234763</v>
      </c>
      <c r="H34">
        <v>1.4790730456613499</v>
      </c>
      <c r="I34">
        <v>1.97810476906275</v>
      </c>
      <c r="J34">
        <v>1.2126917805356101</v>
      </c>
      <c r="K34">
        <v>1.1569707327865899</v>
      </c>
      <c r="L34">
        <v>0.95159066884713694</v>
      </c>
      <c r="M34">
        <v>0.97891719090386198</v>
      </c>
      <c r="N34" t="s">
        <v>1681</v>
      </c>
      <c r="O34" t="s">
        <v>1682</v>
      </c>
      <c r="P34" t="s">
        <v>1682</v>
      </c>
      <c r="Q34" t="s">
        <v>1072</v>
      </c>
      <c r="R34" t="s">
        <v>1681</v>
      </c>
      <c r="S34" t="s">
        <v>1681</v>
      </c>
      <c r="T34" t="s">
        <v>1681</v>
      </c>
      <c r="U34" t="s">
        <v>1682</v>
      </c>
      <c r="V34" t="s">
        <v>1681</v>
      </c>
      <c r="W34" t="s">
        <v>1681</v>
      </c>
      <c r="X34" t="s">
        <v>1681</v>
      </c>
      <c r="Y34" t="s">
        <v>1681</v>
      </c>
    </row>
    <row r="35" spans="1:25" x14ac:dyDescent="0.25">
      <c r="A35" t="s">
        <v>1143</v>
      </c>
      <c r="B35">
        <v>2.3874886748992501</v>
      </c>
      <c r="C35">
        <v>1.31313993568466</v>
      </c>
      <c r="D35">
        <v>1.32528261495849</v>
      </c>
      <c r="E35">
        <v>2.9728662978666698</v>
      </c>
      <c r="F35">
        <v>2.62417263478065</v>
      </c>
      <c r="G35">
        <v>2.7101463549542602</v>
      </c>
      <c r="H35">
        <v>2.8955700802892999</v>
      </c>
      <c r="I35">
        <v>1.97810476906275</v>
      </c>
      <c r="J35">
        <v>2.5485549528783</v>
      </c>
      <c r="K35">
        <v>4.5412648206922404</v>
      </c>
      <c r="L35">
        <v>3.8949774489900499</v>
      </c>
      <c r="M35">
        <v>2.30171120700349</v>
      </c>
      <c r="N35" t="s">
        <v>1681</v>
      </c>
      <c r="O35" t="s">
        <v>1682</v>
      </c>
      <c r="P35" t="s">
        <v>1682</v>
      </c>
      <c r="Q35" t="s">
        <v>1072</v>
      </c>
      <c r="R35" t="s">
        <v>1681</v>
      </c>
      <c r="S35" t="s">
        <v>1681</v>
      </c>
      <c r="T35" t="s">
        <v>1681</v>
      </c>
      <c r="U35" t="s">
        <v>1682</v>
      </c>
      <c r="V35" t="s">
        <v>1681</v>
      </c>
      <c r="W35" t="s">
        <v>1681</v>
      </c>
      <c r="X35" t="s">
        <v>1681</v>
      </c>
      <c r="Y35" t="s">
        <v>1681</v>
      </c>
    </row>
    <row r="36" spans="1:25" x14ac:dyDescent="0.25">
      <c r="A36" t="s">
        <v>1145</v>
      </c>
      <c r="B36">
        <v>0.95018500745072898</v>
      </c>
      <c r="C36">
        <v>0.151071247039646</v>
      </c>
      <c r="D36">
        <v>0.151071247039646</v>
      </c>
      <c r="E36">
        <v>0.151071247039646</v>
      </c>
      <c r="F36">
        <v>0.82420866763237199</v>
      </c>
      <c r="G36">
        <v>-0.94107406358284496</v>
      </c>
      <c r="H36">
        <v>1.35481013354553</v>
      </c>
      <c r="I36">
        <v>0.151071247039646</v>
      </c>
      <c r="J36">
        <v>1.03221038583138</v>
      </c>
      <c r="K36">
        <v>0.39386120857196599</v>
      </c>
      <c r="L36">
        <v>1.9357371453079899</v>
      </c>
      <c r="M36">
        <v>0.32708442472110499</v>
      </c>
      <c r="N36" t="s">
        <v>1682</v>
      </c>
      <c r="O36" t="s">
        <v>1072</v>
      </c>
      <c r="P36" t="s">
        <v>1072</v>
      </c>
      <c r="Q36" t="s">
        <v>1072</v>
      </c>
      <c r="R36" t="s">
        <v>1682</v>
      </c>
      <c r="S36" t="s">
        <v>1681</v>
      </c>
      <c r="T36" t="s">
        <v>1682</v>
      </c>
      <c r="U36" t="s">
        <v>1072</v>
      </c>
      <c r="V36" t="s">
        <v>1682</v>
      </c>
      <c r="W36" t="s">
        <v>1681</v>
      </c>
      <c r="X36" t="s">
        <v>1682</v>
      </c>
      <c r="Y36" t="s">
        <v>1681</v>
      </c>
    </row>
    <row r="37" spans="1:25" x14ac:dyDescent="0.25">
      <c r="A37" t="s">
        <v>1147</v>
      </c>
      <c r="B37">
        <v>0.95018500745072898</v>
      </c>
      <c r="C37">
        <v>1.2992524564482499</v>
      </c>
      <c r="D37">
        <v>1.2992524564482499</v>
      </c>
      <c r="E37">
        <v>1.2992524564482499</v>
      </c>
      <c r="F37">
        <v>0.82420866763237199</v>
      </c>
      <c r="G37">
        <v>1.68418596446572</v>
      </c>
      <c r="H37">
        <v>1.35481013354553</v>
      </c>
      <c r="I37">
        <v>1.2992524564482499</v>
      </c>
      <c r="J37">
        <v>1.4492612281471799</v>
      </c>
      <c r="K37">
        <v>1.1327851700111</v>
      </c>
      <c r="L37">
        <v>4.0839888880278901</v>
      </c>
      <c r="M37">
        <v>1.01240209752712</v>
      </c>
      <c r="N37" t="s">
        <v>1682</v>
      </c>
      <c r="O37" t="s">
        <v>1072</v>
      </c>
      <c r="P37" t="s">
        <v>1072</v>
      </c>
      <c r="Q37" t="s">
        <v>1072</v>
      </c>
      <c r="R37" t="s">
        <v>1682</v>
      </c>
      <c r="S37" t="s">
        <v>1681</v>
      </c>
      <c r="T37" t="s">
        <v>1682</v>
      </c>
      <c r="U37" t="s">
        <v>1072</v>
      </c>
      <c r="V37" t="s">
        <v>1681</v>
      </c>
      <c r="W37" t="s">
        <v>1681</v>
      </c>
      <c r="X37" t="s">
        <v>1681</v>
      </c>
      <c r="Y37" t="s">
        <v>1681</v>
      </c>
    </row>
    <row r="38" spans="1:25" x14ac:dyDescent="0.25">
      <c r="A38" t="s">
        <v>1149</v>
      </c>
      <c r="B38">
        <v>0.440351603401895</v>
      </c>
      <c r="C38">
        <v>1.27739546808736</v>
      </c>
      <c r="D38">
        <v>1.27739546808736</v>
      </c>
      <c r="E38">
        <v>1.27739546808736</v>
      </c>
      <c r="F38">
        <v>0.35651901127553398</v>
      </c>
      <c r="G38">
        <v>1.1881725077587</v>
      </c>
      <c r="H38">
        <v>1.42359084693476</v>
      </c>
      <c r="I38">
        <v>1.27739546808736</v>
      </c>
      <c r="J38">
        <v>1.03221038583138</v>
      </c>
      <c r="K38">
        <v>1.86028847812</v>
      </c>
      <c r="L38">
        <v>0.56847218679537204</v>
      </c>
      <c r="M38">
        <v>1.31178714129108</v>
      </c>
      <c r="N38" t="s">
        <v>1681</v>
      </c>
      <c r="O38" t="s">
        <v>1072</v>
      </c>
      <c r="P38" t="s">
        <v>1072</v>
      </c>
      <c r="Q38" t="s">
        <v>1072</v>
      </c>
      <c r="R38" t="s">
        <v>1681</v>
      </c>
      <c r="S38" t="s">
        <v>1681</v>
      </c>
      <c r="T38" t="s">
        <v>1681</v>
      </c>
      <c r="U38" t="s">
        <v>1072</v>
      </c>
      <c r="V38" t="s">
        <v>1682</v>
      </c>
      <c r="W38" t="s">
        <v>1681</v>
      </c>
      <c r="X38" t="s">
        <v>1681</v>
      </c>
      <c r="Y38" t="s">
        <v>1681</v>
      </c>
    </row>
    <row r="39" spans="1:25" x14ac:dyDescent="0.25">
      <c r="A39" t="s">
        <v>1151</v>
      </c>
      <c r="B39">
        <v>2.3936737166161</v>
      </c>
      <c r="C39">
        <v>1.53182524156667</v>
      </c>
      <c r="D39">
        <v>1.21734958387206</v>
      </c>
      <c r="E39">
        <v>1.1987224053407499</v>
      </c>
      <c r="F39">
        <v>1.3844458476927</v>
      </c>
      <c r="G39">
        <v>0.43201635843275599</v>
      </c>
      <c r="H39">
        <v>0.78106218901996205</v>
      </c>
      <c r="I39">
        <v>1.1987224053407499</v>
      </c>
      <c r="J39">
        <v>1.3407370634618601</v>
      </c>
      <c r="K39">
        <v>2.8416294120927201</v>
      </c>
      <c r="L39">
        <v>1.3090246050638401</v>
      </c>
      <c r="M39">
        <v>0.78826052356301102</v>
      </c>
      <c r="N39" t="s">
        <v>1681</v>
      </c>
      <c r="O39" t="s">
        <v>1681</v>
      </c>
      <c r="P39" t="s">
        <v>1681</v>
      </c>
      <c r="Q39" t="s">
        <v>1072</v>
      </c>
      <c r="R39" t="s">
        <v>1681</v>
      </c>
      <c r="S39" t="s">
        <v>1681</v>
      </c>
      <c r="T39" t="s">
        <v>1681</v>
      </c>
      <c r="U39" t="s">
        <v>1072</v>
      </c>
      <c r="V39" t="s">
        <v>1681</v>
      </c>
      <c r="W39" t="s">
        <v>1681</v>
      </c>
      <c r="X39" t="s">
        <v>1681</v>
      </c>
      <c r="Y39" t="s">
        <v>1681</v>
      </c>
    </row>
    <row r="40" spans="1:25" x14ac:dyDescent="0.25">
      <c r="A40" t="s">
        <v>1153</v>
      </c>
      <c r="B40">
        <v>2.52841431240092</v>
      </c>
      <c r="C40">
        <v>2.52841431240092</v>
      </c>
      <c r="D40">
        <v>2.52841431240092</v>
      </c>
      <c r="E40">
        <v>2.52841431240092</v>
      </c>
      <c r="F40">
        <v>2.52841431240092</v>
      </c>
      <c r="G40">
        <v>2.52841431240092</v>
      </c>
      <c r="H40">
        <v>2.52841431240092</v>
      </c>
      <c r="I40">
        <v>2.52841431240092</v>
      </c>
      <c r="J40">
        <v>2.52841431240092</v>
      </c>
      <c r="K40">
        <v>2.52841431240092</v>
      </c>
      <c r="L40">
        <v>2.52841431240092</v>
      </c>
      <c r="M40">
        <v>2.52841431240092</v>
      </c>
      <c r="N40" t="s">
        <v>1072</v>
      </c>
      <c r="O40" t="s">
        <v>1072</v>
      </c>
      <c r="P40" t="s">
        <v>1072</v>
      </c>
      <c r="Q40" t="s">
        <v>1072</v>
      </c>
      <c r="R40" t="s">
        <v>1072</v>
      </c>
      <c r="S40" t="s">
        <v>1072</v>
      </c>
      <c r="T40" t="s">
        <v>1072</v>
      </c>
      <c r="U40" t="s">
        <v>1072</v>
      </c>
      <c r="V40" t="s">
        <v>1072</v>
      </c>
      <c r="W40" t="s">
        <v>1072</v>
      </c>
      <c r="X40" t="s">
        <v>1072</v>
      </c>
      <c r="Y40" t="s">
        <v>1072</v>
      </c>
    </row>
    <row r="41" spans="1:25" x14ac:dyDescent="0.25">
      <c r="A41" t="s">
        <v>1155</v>
      </c>
      <c r="B41">
        <v>3.1289134498452098</v>
      </c>
      <c r="C41">
        <v>2.4563421828969498</v>
      </c>
      <c r="D41">
        <v>2.8093655121174099</v>
      </c>
      <c r="E41">
        <v>2.6531041922415901</v>
      </c>
      <c r="F41">
        <v>4.4886062028194296</v>
      </c>
      <c r="G41">
        <v>4.3997674924244699</v>
      </c>
      <c r="H41">
        <v>2.7454245486108402</v>
      </c>
      <c r="I41">
        <v>3.1236664361288198</v>
      </c>
      <c r="J41">
        <v>4.5096050512822599</v>
      </c>
      <c r="K41">
        <v>2.94201653170165</v>
      </c>
      <c r="L41">
        <v>2.8706359646433</v>
      </c>
      <c r="M41">
        <v>1.0022729868942699</v>
      </c>
      <c r="N41" t="s">
        <v>1682</v>
      </c>
      <c r="O41" t="s">
        <v>1682</v>
      </c>
      <c r="P41" t="s">
        <v>1682</v>
      </c>
      <c r="Q41" t="s">
        <v>1072</v>
      </c>
      <c r="R41" t="s">
        <v>1682</v>
      </c>
      <c r="S41" t="s">
        <v>1681</v>
      </c>
      <c r="T41" t="s">
        <v>1681</v>
      </c>
      <c r="U41" t="s">
        <v>1682</v>
      </c>
      <c r="V41" t="s">
        <v>1682</v>
      </c>
      <c r="W41" t="s">
        <v>1681</v>
      </c>
      <c r="X41" t="s">
        <v>1682</v>
      </c>
      <c r="Y41" t="s">
        <v>1681</v>
      </c>
    </row>
    <row r="42" spans="1:25" x14ac:dyDescent="0.25">
      <c r="A42" t="s">
        <v>1157</v>
      </c>
      <c r="B42">
        <v>2.0934833017496901</v>
      </c>
      <c r="C42">
        <v>2.4563421828969498</v>
      </c>
      <c r="D42">
        <v>2.8093655121174099</v>
      </c>
      <c r="E42">
        <v>2.8934612261815902</v>
      </c>
      <c r="F42">
        <v>3.2083788929236099</v>
      </c>
      <c r="G42">
        <v>3.2204402544708999</v>
      </c>
      <c r="H42">
        <v>2.8899530927705799</v>
      </c>
      <c r="I42">
        <v>3.1236664361288198</v>
      </c>
      <c r="J42">
        <v>4.7157395640926296</v>
      </c>
      <c r="K42">
        <v>3.6290155893093501</v>
      </c>
      <c r="L42">
        <v>3.4288004083188799</v>
      </c>
      <c r="M42">
        <v>2.3875154832681602</v>
      </c>
      <c r="N42" t="s">
        <v>1681</v>
      </c>
      <c r="O42" t="s">
        <v>1682</v>
      </c>
      <c r="P42" t="s">
        <v>1682</v>
      </c>
      <c r="Q42" t="s">
        <v>1072</v>
      </c>
      <c r="R42" t="s">
        <v>1681</v>
      </c>
      <c r="S42" t="s">
        <v>1681</v>
      </c>
      <c r="T42" t="s">
        <v>1681</v>
      </c>
      <c r="U42" t="s">
        <v>1682</v>
      </c>
      <c r="V42" t="s">
        <v>1681</v>
      </c>
      <c r="W42" t="s">
        <v>1681</v>
      </c>
      <c r="X42" t="s">
        <v>1681</v>
      </c>
      <c r="Y42" t="s">
        <v>1681</v>
      </c>
    </row>
    <row r="43" spans="1:25" x14ac:dyDescent="0.25">
      <c r="A43" t="s">
        <v>1159</v>
      </c>
      <c r="B43">
        <v>3.1289134498452098</v>
      </c>
      <c r="C43">
        <v>2.4563421828969498</v>
      </c>
      <c r="D43">
        <v>2.8093655121174099</v>
      </c>
      <c r="E43">
        <v>5.3691819552051303</v>
      </c>
      <c r="F43">
        <v>4.4886062028194296</v>
      </c>
      <c r="G43">
        <v>6.3397424491300098</v>
      </c>
      <c r="H43">
        <v>3.2467771475910401</v>
      </c>
      <c r="I43">
        <v>3.1236664361288198</v>
      </c>
      <c r="J43">
        <v>4.5096050512822599</v>
      </c>
      <c r="K43">
        <v>4.05667884316646</v>
      </c>
      <c r="L43">
        <v>2.8706359646433</v>
      </c>
      <c r="M43">
        <v>5.0221091826435602</v>
      </c>
      <c r="N43" t="s">
        <v>1682</v>
      </c>
      <c r="O43" t="s">
        <v>1682</v>
      </c>
      <c r="P43" t="s">
        <v>1682</v>
      </c>
      <c r="Q43" t="s">
        <v>1072</v>
      </c>
      <c r="R43" t="s">
        <v>1682</v>
      </c>
      <c r="S43" t="s">
        <v>1682</v>
      </c>
      <c r="T43" t="s">
        <v>1682</v>
      </c>
      <c r="U43" t="s">
        <v>1682</v>
      </c>
      <c r="V43" t="s">
        <v>1682</v>
      </c>
      <c r="W43" t="s">
        <v>1682</v>
      </c>
      <c r="X43" t="s">
        <v>1682</v>
      </c>
      <c r="Y43" t="s">
        <v>1681</v>
      </c>
    </row>
    <row r="44" spans="1:25" x14ac:dyDescent="0.25">
      <c r="A44" t="s">
        <v>1161</v>
      </c>
      <c r="B44">
        <v>2.03464880166633</v>
      </c>
      <c r="C44">
        <v>1.9417669098949699</v>
      </c>
      <c r="D44">
        <v>1.35540355042155</v>
      </c>
      <c r="E44">
        <v>1.6958709248627799</v>
      </c>
      <c r="F44">
        <v>1.4678182191392599</v>
      </c>
      <c r="G44">
        <v>1.63205316173538</v>
      </c>
      <c r="H44">
        <v>1.3237959306074301</v>
      </c>
      <c r="I44">
        <v>1.2118900586655199</v>
      </c>
      <c r="J44">
        <v>2.1159461594665201</v>
      </c>
      <c r="K44">
        <v>1.7144728557280799</v>
      </c>
      <c r="L44">
        <v>1.84814674509476</v>
      </c>
      <c r="M44">
        <v>1.5785967127303899</v>
      </c>
      <c r="N44" t="s">
        <v>1681</v>
      </c>
      <c r="O44" t="s">
        <v>1682</v>
      </c>
      <c r="P44" t="s">
        <v>1682</v>
      </c>
      <c r="Q44" t="s">
        <v>1072</v>
      </c>
      <c r="R44" t="s">
        <v>1682</v>
      </c>
      <c r="S44" t="s">
        <v>1681</v>
      </c>
      <c r="T44" t="s">
        <v>1681</v>
      </c>
      <c r="U44" t="s">
        <v>1682</v>
      </c>
      <c r="V44" t="s">
        <v>1681</v>
      </c>
      <c r="W44" t="s">
        <v>1681</v>
      </c>
      <c r="X44" t="s">
        <v>1682</v>
      </c>
      <c r="Y44" t="s">
        <v>1681</v>
      </c>
    </row>
    <row r="45" spans="1:25" x14ac:dyDescent="0.25">
      <c r="A45" t="s">
        <v>1163</v>
      </c>
      <c r="B45">
        <v>1.68723561028539</v>
      </c>
      <c r="C45">
        <v>1.9417669098949699</v>
      </c>
      <c r="D45">
        <v>1.35540355042155</v>
      </c>
      <c r="E45">
        <v>1.49698330985256</v>
      </c>
      <c r="F45">
        <v>1.4678182191392599</v>
      </c>
      <c r="G45">
        <v>0.468351923706121</v>
      </c>
      <c r="H45">
        <v>1.36131051657738</v>
      </c>
      <c r="I45">
        <v>1.2118900586655199</v>
      </c>
      <c r="J45">
        <v>2.1720075379075401</v>
      </c>
      <c r="K45">
        <v>1.7971697255097601</v>
      </c>
      <c r="L45">
        <v>1.84814674509476</v>
      </c>
      <c r="M45">
        <v>1.2123005022284901</v>
      </c>
      <c r="N45" t="s">
        <v>1682</v>
      </c>
      <c r="O45" t="s">
        <v>1682</v>
      </c>
      <c r="P45" t="s">
        <v>1682</v>
      </c>
      <c r="Q45" t="s">
        <v>1072</v>
      </c>
      <c r="R45" t="s">
        <v>1682</v>
      </c>
      <c r="S45" t="s">
        <v>1681</v>
      </c>
      <c r="T45" t="s">
        <v>1682</v>
      </c>
      <c r="U45" t="s">
        <v>1682</v>
      </c>
      <c r="V45" t="s">
        <v>1682</v>
      </c>
      <c r="W45" t="s">
        <v>1681</v>
      </c>
      <c r="X45" t="s">
        <v>1682</v>
      </c>
      <c r="Y45" t="s">
        <v>1682</v>
      </c>
    </row>
    <row r="46" spans="1:25" x14ac:dyDescent="0.25">
      <c r="A46" t="s">
        <v>1165</v>
      </c>
      <c r="B46">
        <v>1.2263605152335999</v>
      </c>
      <c r="C46">
        <v>1.3957891225016199</v>
      </c>
      <c r="D46">
        <v>1.35540355042155</v>
      </c>
      <c r="E46">
        <v>1.38531319026609</v>
      </c>
      <c r="F46">
        <v>0.74273246391078296</v>
      </c>
      <c r="G46">
        <v>1.2433509635157001</v>
      </c>
      <c r="H46">
        <v>1.3726871955651501</v>
      </c>
      <c r="I46">
        <v>1.2118900586655199</v>
      </c>
      <c r="J46">
        <v>1.9212597245287</v>
      </c>
      <c r="K46">
        <v>2.07257062392708</v>
      </c>
      <c r="L46">
        <v>1.84814674509476</v>
      </c>
      <c r="M46">
        <v>0.74291879057069599</v>
      </c>
      <c r="N46" t="s">
        <v>1681</v>
      </c>
      <c r="O46" t="s">
        <v>1681</v>
      </c>
      <c r="P46" t="s">
        <v>1682</v>
      </c>
      <c r="Q46" t="s">
        <v>1072</v>
      </c>
      <c r="R46" t="s">
        <v>1681</v>
      </c>
      <c r="S46" t="s">
        <v>1681</v>
      </c>
      <c r="T46" t="s">
        <v>1681</v>
      </c>
      <c r="U46" t="s">
        <v>1682</v>
      </c>
      <c r="V46" t="s">
        <v>1681</v>
      </c>
      <c r="W46" t="s">
        <v>1681</v>
      </c>
      <c r="X46" t="s">
        <v>1682</v>
      </c>
      <c r="Y46" t="s">
        <v>1681</v>
      </c>
    </row>
    <row r="47" spans="1:25" x14ac:dyDescent="0.25">
      <c r="A47" t="s">
        <v>1167</v>
      </c>
      <c r="B47">
        <v>0.98550746085354402</v>
      </c>
      <c r="C47">
        <v>1.449137292938</v>
      </c>
      <c r="D47">
        <v>1.0799039754514399</v>
      </c>
      <c r="E47">
        <v>0.79055019036246399</v>
      </c>
      <c r="F47">
        <v>1.07433645005871</v>
      </c>
      <c r="G47">
        <v>0.60327226513738597</v>
      </c>
      <c r="H47">
        <v>1.21656405012715</v>
      </c>
      <c r="I47">
        <v>2.0743637564883799</v>
      </c>
      <c r="J47">
        <v>0.97871958734568298</v>
      </c>
      <c r="K47">
        <v>1.1718496386864301</v>
      </c>
      <c r="L47">
        <v>1.0620857416998899</v>
      </c>
      <c r="M47">
        <v>0.26588771524211202</v>
      </c>
      <c r="N47" t="s">
        <v>1681</v>
      </c>
      <c r="O47" t="s">
        <v>1682</v>
      </c>
      <c r="P47" t="s">
        <v>1682</v>
      </c>
      <c r="Q47" t="s">
        <v>1072</v>
      </c>
      <c r="R47" t="s">
        <v>1681</v>
      </c>
      <c r="S47" t="s">
        <v>1681</v>
      </c>
      <c r="T47" t="s">
        <v>1681</v>
      </c>
      <c r="U47" t="s">
        <v>1682</v>
      </c>
      <c r="V47" t="s">
        <v>1681</v>
      </c>
      <c r="W47" t="s">
        <v>1681</v>
      </c>
      <c r="X47" t="s">
        <v>1681</v>
      </c>
      <c r="Y47" t="s">
        <v>1681</v>
      </c>
    </row>
    <row r="48" spans="1:25" x14ac:dyDescent="0.25">
      <c r="A48" t="s">
        <v>1169</v>
      </c>
      <c r="B48">
        <v>1.72296226506641</v>
      </c>
      <c r="C48">
        <v>1.449137292938</v>
      </c>
      <c r="D48">
        <v>0.104088755969921</v>
      </c>
      <c r="E48">
        <v>1.4936583270022401</v>
      </c>
      <c r="F48">
        <v>1.2671112753981399</v>
      </c>
      <c r="G48">
        <v>1.2795760244065</v>
      </c>
      <c r="H48">
        <v>1.60401113136342</v>
      </c>
      <c r="I48">
        <v>2.0743637564883799</v>
      </c>
      <c r="J48">
        <v>1.7302735164804499</v>
      </c>
      <c r="K48">
        <v>2.3630818180211501</v>
      </c>
      <c r="L48">
        <v>1.85256931167516</v>
      </c>
      <c r="M48">
        <v>1.0744027155003799</v>
      </c>
      <c r="N48" t="s">
        <v>1681</v>
      </c>
      <c r="O48" t="s">
        <v>1682</v>
      </c>
      <c r="P48" t="s">
        <v>1681</v>
      </c>
      <c r="Q48" t="s">
        <v>1072</v>
      </c>
      <c r="R48" t="s">
        <v>1681</v>
      </c>
      <c r="S48" t="s">
        <v>1681</v>
      </c>
      <c r="T48" t="s">
        <v>1681</v>
      </c>
      <c r="U48" t="s">
        <v>1682</v>
      </c>
      <c r="V48" t="s">
        <v>1681</v>
      </c>
      <c r="W48" t="s">
        <v>1681</v>
      </c>
      <c r="X48" t="s">
        <v>1681</v>
      </c>
      <c r="Y48" t="s">
        <v>1681</v>
      </c>
    </row>
    <row r="49" spans="1:25" x14ac:dyDescent="0.25">
      <c r="A49" t="s">
        <v>1171</v>
      </c>
      <c r="B49">
        <v>1.7443137532112301</v>
      </c>
      <c r="C49">
        <v>1.449137292938</v>
      </c>
      <c r="D49">
        <v>1.0799039754514399</v>
      </c>
      <c r="E49">
        <v>2.0034794921214201</v>
      </c>
      <c r="F49">
        <v>1.5568384360313201</v>
      </c>
      <c r="G49">
        <v>1.70702150913615</v>
      </c>
      <c r="H49">
        <v>0.98017228687709002</v>
      </c>
      <c r="I49">
        <v>2.0743637564883799</v>
      </c>
      <c r="J49">
        <v>1.79316002199149</v>
      </c>
      <c r="K49">
        <v>2.4150033355415901</v>
      </c>
      <c r="L49">
        <v>1.6927278972142501</v>
      </c>
      <c r="M49">
        <v>1.8187409110011501</v>
      </c>
      <c r="N49" t="s">
        <v>1682</v>
      </c>
      <c r="O49" t="s">
        <v>1682</v>
      </c>
      <c r="P49" t="s">
        <v>1682</v>
      </c>
      <c r="Q49" t="s">
        <v>1072</v>
      </c>
      <c r="R49" t="s">
        <v>1681</v>
      </c>
      <c r="S49" t="s">
        <v>1681</v>
      </c>
      <c r="T49" t="s">
        <v>1681</v>
      </c>
      <c r="U49" t="s">
        <v>1682</v>
      </c>
      <c r="V49" t="s">
        <v>1682</v>
      </c>
      <c r="W49" t="s">
        <v>1681</v>
      </c>
      <c r="X49" t="s">
        <v>1682</v>
      </c>
      <c r="Y49" t="s">
        <v>1681</v>
      </c>
    </row>
    <row r="50" spans="1:25" x14ac:dyDescent="0.25">
      <c r="A50" t="s">
        <v>1173</v>
      </c>
      <c r="B50">
        <v>2.1039597385564002</v>
      </c>
      <c r="C50">
        <v>2.1039597385564002</v>
      </c>
      <c r="D50">
        <v>2.1039597385564002</v>
      </c>
      <c r="E50">
        <v>2.1039597385564002</v>
      </c>
      <c r="F50">
        <v>2.1039597385564002</v>
      </c>
      <c r="G50">
        <v>1.92520065695994</v>
      </c>
      <c r="H50">
        <v>2.1039597385564002</v>
      </c>
      <c r="I50">
        <v>2.1039597385564002</v>
      </c>
      <c r="J50">
        <v>2.1039597385564002</v>
      </c>
      <c r="K50">
        <v>3.7825700357450001</v>
      </c>
      <c r="L50">
        <v>2.1039597385564002</v>
      </c>
      <c r="M50">
        <v>2.1808237424100398</v>
      </c>
      <c r="N50" t="s">
        <v>1072</v>
      </c>
      <c r="O50" t="s">
        <v>1072</v>
      </c>
      <c r="P50" t="s">
        <v>1072</v>
      </c>
      <c r="Q50" t="s">
        <v>1072</v>
      </c>
      <c r="R50" t="s">
        <v>1072</v>
      </c>
      <c r="S50" t="s">
        <v>1682</v>
      </c>
      <c r="T50" t="s">
        <v>1072</v>
      </c>
      <c r="U50" t="s">
        <v>1072</v>
      </c>
      <c r="V50" t="s">
        <v>1072</v>
      </c>
      <c r="W50" t="s">
        <v>1681</v>
      </c>
      <c r="X50" t="s">
        <v>1072</v>
      </c>
      <c r="Y50" t="s">
        <v>1681</v>
      </c>
    </row>
    <row r="51" spans="1:25" x14ac:dyDescent="0.25">
      <c r="A51" t="s">
        <v>1175</v>
      </c>
      <c r="B51">
        <v>2.67010630766449</v>
      </c>
      <c r="C51">
        <v>2.67010630766449</v>
      </c>
      <c r="D51">
        <v>2.67010630766449</v>
      </c>
      <c r="E51">
        <v>2.67010630766449</v>
      </c>
      <c r="F51">
        <v>2.67010630766449</v>
      </c>
      <c r="G51">
        <v>1.92520065695994</v>
      </c>
      <c r="H51">
        <v>2.67010630766449</v>
      </c>
      <c r="I51">
        <v>2.67010630766449</v>
      </c>
      <c r="J51">
        <v>2.67010630766449</v>
      </c>
      <c r="K51">
        <v>4.5539736391004899</v>
      </c>
      <c r="L51">
        <v>2.67010630766449</v>
      </c>
      <c r="M51">
        <v>2.8796699023907402</v>
      </c>
      <c r="N51" t="s">
        <v>1072</v>
      </c>
      <c r="O51" t="s">
        <v>1072</v>
      </c>
      <c r="P51" t="s">
        <v>1072</v>
      </c>
      <c r="Q51" t="s">
        <v>1072</v>
      </c>
      <c r="R51" t="s">
        <v>1072</v>
      </c>
      <c r="S51" t="s">
        <v>1682</v>
      </c>
      <c r="T51" t="s">
        <v>1072</v>
      </c>
      <c r="U51" t="s">
        <v>1072</v>
      </c>
      <c r="V51" t="s">
        <v>1072</v>
      </c>
      <c r="W51" t="s">
        <v>1682</v>
      </c>
      <c r="X51" t="s">
        <v>1072</v>
      </c>
      <c r="Y51" t="s">
        <v>1682</v>
      </c>
    </row>
    <row r="52" spans="1:25" x14ac:dyDescent="0.25">
      <c r="A52" t="s">
        <v>1177</v>
      </c>
      <c r="B52">
        <v>1.0394941351010201</v>
      </c>
      <c r="C52">
        <v>1.0394941351010201</v>
      </c>
      <c r="D52">
        <v>1.0394941351010201</v>
      </c>
      <c r="E52">
        <v>1.0394941351010201</v>
      </c>
      <c r="F52">
        <v>1.0394941351010201</v>
      </c>
      <c r="G52">
        <v>1.0394941351010201</v>
      </c>
      <c r="H52">
        <v>1.0394941351010201</v>
      </c>
      <c r="I52">
        <v>1.0394941351010201</v>
      </c>
      <c r="J52">
        <v>1.0394941351010201</v>
      </c>
      <c r="K52">
        <v>1.0394941351010201</v>
      </c>
      <c r="L52">
        <v>1.0394941351010201</v>
      </c>
      <c r="M52">
        <v>1.0394941351010201</v>
      </c>
      <c r="N52" t="s">
        <v>1072</v>
      </c>
      <c r="O52" t="s">
        <v>1072</v>
      </c>
      <c r="P52" t="s">
        <v>1072</v>
      </c>
      <c r="Q52" t="s">
        <v>1072</v>
      </c>
      <c r="R52" t="s">
        <v>1072</v>
      </c>
      <c r="S52" t="s">
        <v>1072</v>
      </c>
      <c r="T52" t="s">
        <v>1072</v>
      </c>
      <c r="U52" t="s">
        <v>1072</v>
      </c>
      <c r="V52" t="s">
        <v>1072</v>
      </c>
      <c r="W52" t="s">
        <v>1072</v>
      </c>
      <c r="X52" t="s">
        <v>1072</v>
      </c>
      <c r="Y52" t="s">
        <v>1072</v>
      </c>
    </row>
    <row r="53" spans="1:25" x14ac:dyDescent="0.25">
      <c r="A53" t="s">
        <v>1179</v>
      </c>
      <c r="B53">
        <v>-6.5166149305226295E-2</v>
      </c>
      <c r="C53">
        <v>-6.5166149305226295E-2</v>
      </c>
      <c r="D53">
        <v>-6.5166149305226295E-2</v>
      </c>
      <c r="E53">
        <v>-6.5166149305226295E-2</v>
      </c>
      <c r="F53">
        <v>-6.5166149305226295E-2</v>
      </c>
      <c r="G53">
        <v>-0.261108323186372</v>
      </c>
      <c r="H53">
        <v>0.13846441644284699</v>
      </c>
      <c r="I53">
        <v>-6.5166149305226295E-2</v>
      </c>
      <c r="J53">
        <v>1.60651791795246</v>
      </c>
      <c r="K53">
        <v>0.43401992980418602</v>
      </c>
      <c r="L53">
        <v>0.38338837373372597</v>
      </c>
      <c r="M53">
        <v>-6.5166149305226295E-2</v>
      </c>
      <c r="N53" t="s">
        <v>1072</v>
      </c>
      <c r="O53" t="s">
        <v>1072</v>
      </c>
      <c r="P53" t="s">
        <v>1072</v>
      </c>
      <c r="Q53" t="s">
        <v>1072</v>
      </c>
      <c r="R53" t="s">
        <v>1072</v>
      </c>
      <c r="S53" t="s">
        <v>1681</v>
      </c>
      <c r="T53" t="s">
        <v>1682</v>
      </c>
      <c r="U53" t="s">
        <v>1072</v>
      </c>
      <c r="V53" t="s">
        <v>1682</v>
      </c>
      <c r="W53" t="s">
        <v>1682</v>
      </c>
      <c r="X53" t="s">
        <v>1682</v>
      </c>
      <c r="Y53" t="s">
        <v>1072</v>
      </c>
    </row>
    <row r="54" spans="1:25" x14ac:dyDescent="0.25">
      <c r="A54" t="s">
        <v>1181</v>
      </c>
      <c r="B54">
        <v>0.61993038015775204</v>
      </c>
      <c r="C54">
        <v>0.61993038015775204</v>
      </c>
      <c r="D54">
        <v>0.61993038015775204</v>
      </c>
      <c r="E54">
        <v>0.61993038015775204</v>
      </c>
      <c r="F54">
        <v>0.61993038015775204</v>
      </c>
      <c r="G54">
        <v>7.2620966401387294E-2</v>
      </c>
      <c r="H54">
        <v>0.13846441644284699</v>
      </c>
      <c r="I54">
        <v>0.61993038015775204</v>
      </c>
      <c r="J54">
        <v>1.60651791795246</v>
      </c>
      <c r="K54">
        <v>0.60077878908283799</v>
      </c>
      <c r="L54">
        <v>0.38338837373372597</v>
      </c>
      <c r="M54">
        <v>0.61993038015775204</v>
      </c>
      <c r="N54" t="s">
        <v>1072</v>
      </c>
      <c r="O54" t="s">
        <v>1072</v>
      </c>
      <c r="P54" t="s">
        <v>1072</v>
      </c>
      <c r="Q54" t="s">
        <v>1072</v>
      </c>
      <c r="R54" t="s">
        <v>1072</v>
      </c>
      <c r="S54" t="s">
        <v>1682</v>
      </c>
      <c r="T54" t="s">
        <v>1682</v>
      </c>
      <c r="U54" t="s">
        <v>1072</v>
      </c>
      <c r="V54" t="s">
        <v>1682</v>
      </c>
      <c r="W54" t="s">
        <v>1681</v>
      </c>
      <c r="X54" t="s">
        <v>1682</v>
      </c>
      <c r="Y54" t="s">
        <v>1072</v>
      </c>
    </row>
    <row r="55" spans="1:25" x14ac:dyDescent="0.25">
      <c r="A55" t="s">
        <v>1183</v>
      </c>
      <c r="B55">
        <v>0.70390056335475804</v>
      </c>
      <c r="C55">
        <v>0.70390056335475804</v>
      </c>
      <c r="D55">
        <v>0.70390056335475804</v>
      </c>
      <c r="E55">
        <v>0.70390056335475804</v>
      </c>
      <c r="F55">
        <v>0.70390056335475804</v>
      </c>
      <c r="G55">
        <v>7.2620966401387294E-2</v>
      </c>
      <c r="H55">
        <v>0.13846441644284699</v>
      </c>
      <c r="I55">
        <v>0.70390056335475804</v>
      </c>
      <c r="J55">
        <v>1.60651791795246</v>
      </c>
      <c r="K55">
        <v>0.43401992980418602</v>
      </c>
      <c r="L55">
        <v>0.38338837373372597</v>
      </c>
      <c r="M55">
        <v>0.70390056335475804</v>
      </c>
      <c r="N55" t="s">
        <v>1072</v>
      </c>
      <c r="O55" t="s">
        <v>1072</v>
      </c>
      <c r="P55" t="s">
        <v>1072</v>
      </c>
      <c r="Q55" t="s">
        <v>1072</v>
      </c>
      <c r="R55" t="s">
        <v>1072</v>
      </c>
      <c r="S55" t="s">
        <v>1682</v>
      </c>
      <c r="T55" t="s">
        <v>1682</v>
      </c>
      <c r="U55" t="s">
        <v>1072</v>
      </c>
      <c r="V55" t="s">
        <v>1682</v>
      </c>
      <c r="W55" t="s">
        <v>1682</v>
      </c>
      <c r="X55" t="s">
        <v>1682</v>
      </c>
      <c r="Y55" t="s">
        <v>1072</v>
      </c>
    </row>
    <row r="56" spans="1:25" x14ac:dyDescent="0.25">
      <c r="A56" t="s">
        <v>1185</v>
      </c>
      <c r="B56">
        <v>0.43424237289756701</v>
      </c>
      <c r="C56">
        <v>0.26190947016462601</v>
      </c>
      <c r="D56">
        <v>0.26190947016462601</v>
      </c>
      <c r="E56">
        <v>0.26190947016462601</v>
      </c>
      <c r="F56">
        <v>1.71040478075941</v>
      </c>
      <c r="G56">
        <v>0.48874597275590398</v>
      </c>
      <c r="H56">
        <v>0.44794213024706198</v>
      </c>
      <c r="I56">
        <v>1.1015496930331901</v>
      </c>
      <c r="J56">
        <v>0.83044128565908504</v>
      </c>
      <c r="K56">
        <v>-2.8286029052324701E-2</v>
      </c>
      <c r="L56">
        <v>0.26190947016462601</v>
      </c>
      <c r="M56">
        <v>1.1282012131805701</v>
      </c>
      <c r="N56" t="s">
        <v>1681</v>
      </c>
      <c r="O56" t="s">
        <v>1072</v>
      </c>
      <c r="P56" t="s">
        <v>1072</v>
      </c>
      <c r="Q56" t="s">
        <v>1072</v>
      </c>
      <c r="R56" t="s">
        <v>1682</v>
      </c>
      <c r="S56" t="s">
        <v>1681</v>
      </c>
      <c r="T56" t="s">
        <v>1682</v>
      </c>
      <c r="U56" t="s">
        <v>1681</v>
      </c>
      <c r="V56" t="s">
        <v>1682</v>
      </c>
      <c r="W56" t="s">
        <v>1681</v>
      </c>
      <c r="X56" t="s">
        <v>1072</v>
      </c>
      <c r="Y56" t="s">
        <v>1682</v>
      </c>
    </row>
    <row r="57" spans="1:25" x14ac:dyDescent="0.25">
      <c r="A57" t="s">
        <v>1187</v>
      </c>
      <c r="B57">
        <v>1.08025305659349</v>
      </c>
      <c r="C57">
        <v>1.1724648419708401</v>
      </c>
      <c r="D57">
        <v>1.1724648419708401</v>
      </c>
      <c r="E57">
        <v>1.1724648419708401</v>
      </c>
      <c r="F57">
        <v>1.71040478075941</v>
      </c>
      <c r="G57">
        <v>1.0439008285178699</v>
      </c>
      <c r="H57">
        <v>0.44794213024706198</v>
      </c>
      <c r="I57">
        <v>1.31321255120985</v>
      </c>
      <c r="J57">
        <v>1.7406077190358999</v>
      </c>
      <c r="K57">
        <v>0.66403297263204297</v>
      </c>
      <c r="L57">
        <v>1.1724648419708401</v>
      </c>
      <c r="M57">
        <v>1.14046973539941</v>
      </c>
      <c r="N57" t="s">
        <v>1681</v>
      </c>
      <c r="O57" t="s">
        <v>1072</v>
      </c>
      <c r="P57" t="s">
        <v>1072</v>
      </c>
      <c r="Q57" t="s">
        <v>1072</v>
      </c>
      <c r="R57" t="s">
        <v>1682</v>
      </c>
      <c r="S57" t="s">
        <v>1681</v>
      </c>
      <c r="T57" t="s">
        <v>1682</v>
      </c>
      <c r="U57" t="s">
        <v>1682</v>
      </c>
      <c r="V57" t="s">
        <v>1681</v>
      </c>
      <c r="W57" t="s">
        <v>1681</v>
      </c>
      <c r="X57" t="s">
        <v>1072</v>
      </c>
      <c r="Y57" t="s">
        <v>1681</v>
      </c>
    </row>
    <row r="58" spans="1:25" x14ac:dyDescent="0.25">
      <c r="A58" t="s">
        <v>1189</v>
      </c>
      <c r="B58">
        <v>0.69055669482415605</v>
      </c>
      <c r="C58">
        <v>0.62538445617840699</v>
      </c>
      <c r="D58">
        <v>0.80230006443485002</v>
      </c>
      <c r="E58">
        <v>1.1159551110144399</v>
      </c>
      <c r="F58">
        <v>1.4851095816933799</v>
      </c>
      <c r="G58">
        <v>1.7105943116734801</v>
      </c>
      <c r="H58">
        <v>1.04864429887505</v>
      </c>
      <c r="I58">
        <v>1.42790374830792</v>
      </c>
      <c r="J58">
        <v>0.90463624860339698</v>
      </c>
      <c r="K58">
        <v>0.90711651902881396</v>
      </c>
      <c r="L58">
        <v>1.2506864349500799</v>
      </c>
      <c r="M58">
        <v>1.6788446376775801</v>
      </c>
      <c r="N58" t="s">
        <v>1681</v>
      </c>
      <c r="O58" t="s">
        <v>1681</v>
      </c>
      <c r="P58" t="s">
        <v>1681</v>
      </c>
      <c r="Q58" t="s">
        <v>1072</v>
      </c>
      <c r="R58" t="s">
        <v>1681</v>
      </c>
      <c r="S58" t="s">
        <v>1681</v>
      </c>
      <c r="T58" t="s">
        <v>1681</v>
      </c>
      <c r="U58" t="s">
        <v>1681</v>
      </c>
      <c r="V58" t="s">
        <v>1681</v>
      </c>
      <c r="W58" t="s">
        <v>1681</v>
      </c>
      <c r="X58" t="s">
        <v>1681</v>
      </c>
      <c r="Y58" t="s">
        <v>1681</v>
      </c>
    </row>
    <row r="59" spans="1:25" x14ac:dyDescent="0.25">
      <c r="A59" t="s">
        <v>1191</v>
      </c>
      <c r="B59">
        <v>0.43931644643254902</v>
      </c>
      <c r="C59">
        <v>2.28737404761854</v>
      </c>
      <c r="D59">
        <v>2.43663069018289</v>
      </c>
      <c r="E59">
        <v>1.7982254543906899</v>
      </c>
      <c r="F59">
        <v>2.6118293962661601</v>
      </c>
      <c r="G59">
        <v>2.63288937655481</v>
      </c>
      <c r="H59">
        <v>0.63737923695256704</v>
      </c>
      <c r="I59">
        <v>2.1495289545154601</v>
      </c>
      <c r="J59">
        <v>1.27794111465875</v>
      </c>
      <c r="K59">
        <v>1.66146909065614</v>
      </c>
      <c r="L59">
        <v>1.82595171072618</v>
      </c>
      <c r="M59">
        <v>2.0306550462464998</v>
      </c>
      <c r="N59" t="s">
        <v>1681</v>
      </c>
      <c r="O59" t="s">
        <v>1682</v>
      </c>
      <c r="P59" t="s">
        <v>1681</v>
      </c>
      <c r="Q59" t="s">
        <v>1072</v>
      </c>
      <c r="R59" t="s">
        <v>1681</v>
      </c>
      <c r="S59" t="s">
        <v>1681</v>
      </c>
      <c r="T59" t="s">
        <v>1681</v>
      </c>
      <c r="U59" t="s">
        <v>1681</v>
      </c>
      <c r="V59" t="s">
        <v>1681</v>
      </c>
      <c r="W59" t="s">
        <v>1681</v>
      </c>
      <c r="X59" t="s">
        <v>1681</v>
      </c>
      <c r="Y59" t="s">
        <v>1681</v>
      </c>
    </row>
    <row r="60" spans="1:25" x14ac:dyDescent="0.25">
      <c r="A60" t="s">
        <v>1193</v>
      </c>
      <c r="B60">
        <v>-0.23789498682760099</v>
      </c>
      <c r="C60">
        <v>1.24993719868986</v>
      </c>
      <c r="D60">
        <v>-0.23156273103581701</v>
      </c>
      <c r="E60">
        <v>-0.619050387902634</v>
      </c>
      <c r="F60">
        <v>0.54985088107073699</v>
      </c>
      <c r="G60">
        <v>1.2803766590535699</v>
      </c>
      <c r="H60">
        <v>-0.35517400944552102</v>
      </c>
      <c r="I60">
        <v>1.52738472680202</v>
      </c>
      <c r="J60">
        <v>0.49552356637528999</v>
      </c>
      <c r="K60">
        <v>0.93235876400724205</v>
      </c>
      <c r="L60">
        <v>-2.6142022980836198E-3</v>
      </c>
      <c r="M60">
        <v>0.60675839395009901</v>
      </c>
      <c r="N60" t="s">
        <v>1682</v>
      </c>
      <c r="O60" t="s">
        <v>1072</v>
      </c>
      <c r="P60" t="s">
        <v>1682</v>
      </c>
      <c r="Q60" t="s">
        <v>1682</v>
      </c>
      <c r="R60" t="s">
        <v>1682</v>
      </c>
      <c r="S60" t="s">
        <v>1682</v>
      </c>
      <c r="T60" t="s">
        <v>1682</v>
      </c>
      <c r="U60" t="s">
        <v>1682</v>
      </c>
      <c r="V60" t="s">
        <v>1682</v>
      </c>
      <c r="W60" t="s">
        <v>1682</v>
      </c>
      <c r="X60" t="s">
        <v>1682</v>
      </c>
      <c r="Y60" t="s">
        <v>1682</v>
      </c>
    </row>
    <row r="61" spans="1:25" x14ac:dyDescent="0.25">
      <c r="A61" t="s">
        <v>1195</v>
      </c>
      <c r="B61">
        <v>-0.48508658287617901</v>
      </c>
      <c r="C61">
        <v>0.24440961227333399</v>
      </c>
      <c r="D61">
        <v>-0.581912507603632</v>
      </c>
      <c r="E61">
        <v>-0.50042062569745405</v>
      </c>
      <c r="F61">
        <v>0.40635620355445201</v>
      </c>
      <c r="G61">
        <v>1.1117386488176699</v>
      </c>
      <c r="H61">
        <v>-0.41895214970021799</v>
      </c>
      <c r="I61">
        <v>1.38596862160864</v>
      </c>
      <c r="J61">
        <v>0.55153672044900104</v>
      </c>
      <c r="K61">
        <v>0.51432945324472601</v>
      </c>
      <c r="L61">
        <v>-2.6142022980836198E-3</v>
      </c>
      <c r="M61">
        <v>0.22887654607418501</v>
      </c>
      <c r="N61" t="s">
        <v>1681</v>
      </c>
      <c r="O61" t="s">
        <v>1072</v>
      </c>
      <c r="P61" t="s">
        <v>1681</v>
      </c>
      <c r="Q61" t="s">
        <v>1681</v>
      </c>
      <c r="R61" t="s">
        <v>1681</v>
      </c>
      <c r="S61" t="s">
        <v>1681</v>
      </c>
      <c r="T61" t="s">
        <v>1681</v>
      </c>
      <c r="U61" t="s">
        <v>1681</v>
      </c>
      <c r="V61" t="s">
        <v>1681</v>
      </c>
      <c r="W61" t="s">
        <v>1681</v>
      </c>
      <c r="X61" t="s">
        <v>1682</v>
      </c>
      <c r="Y61" t="s">
        <v>1681</v>
      </c>
    </row>
    <row r="62" spans="1:25" x14ac:dyDescent="0.25">
      <c r="A62" t="s">
        <v>1197</v>
      </c>
      <c r="B62">
        <v>1.52767141377805</v>
      </c>
      <c r="C62">
        <v>0.91058897747793299</v>
      </c>
      <c r="D62">
        <v>0.91058897747793299</v>
      </c>
      <c r="E62">
        <v>0.91058897747793299</v>
      </c>
      <c r="F62">
        <v>0.65269887200819798</v>
      </c>
      <c r="G62">
        <v>1.15982272570551</v>
      </c>
      <c r="H62">
        <v>0.81183564180519596</v>
      </c>
      <c r="I62">
        <v>0.91058897747793299</v>
      </c>
      <c r="J62">
        <v>0.85846579502381404</v>
      </c>
      <c r="K62">
        <v>0.98820160627555997</v>
      </c>
      <c r="L62">
        <v>2.0939859186788001</v>
      </c>
      <c r="M62">
        <v>9.2130389737669197E-2</v>
      </c>
      <c r="N62" t="s">
        <v>1681</v>
      </c>
      <c r="O62" t="s">
        <v>1072</v>
      </c>
      <c r="P62" t="s">
        <v>1072</v>
      </c>
      <c r="Q62" t="s">
        <v>1072</v>
      </c>
      <c r="R62" t="s">
        <v>1681</v>
      </c>
      <c r="S62" t="s">
        <v>1681</v>
      </c>
      <c r="T62" t="s">
        <v>1681</v>
      </c>
      <c r="U62" t="s">
        <v>1072</v>
      </c>
      <c r="V62" t="s">
        <v>1681</v>
      </c>
      <c r="W62" t="s">
        <v>1681</v>
      </c>
      <c r="X62" t="s">
        <v>1682</v>
      </c>
      <c r="Y62" t="s">
        <v>1681</v>
      </c>
    </row>
    <row r="63" spans="1:25" x14ac:dyDescent="0.25">
      <c r="A63" t="s">
        <v>1199</v>
      </c>
      <c r="B63">
        <v>3.8127317705485502</v>
      </c>
      <c r="C63">
        <v>3.3432592952096001</v>
      </c>
      <c r="D63">
        <v>3.3432592952096001</v>
      </c>
      <c r="E63">
        <v>3.3432592952096001</v>
      </c>
      <c r="F63">
        <v>2.7187897190725501</v>
      </c>
      <c r="G63">
        <v>2.7273188336004499</v>
      </c>
      <c r="H63">
        <v>1.3744773471476299</v>
      </c>
      <c r="I63">
        <v>3.3432592952096001</v>
      </c>
      <c r="J63">
        <v>2.5266787870612699</v>
      </c>
      <c r="K63">
        <v>4.4535967826799299</v>
      </c>
      <c r="L63">
        <v>2.0939859186788001</v>
      </c>
      <c r="M63">
        <v>2.0815850282134201</v>
      </c>
      <c r="N63" t="s">
        <v>1682</v>
      </c>
      <c r="O63" t="s">
        <v>1072</v>
      </c>
      <c r="P63" t="s">
        <v>1072</v>
      </c>
      <c r="Q63" t="s">
        <v>1072</v>
      </c>
      <c r="R63" t="s">
        <v>1682</v>
      </c>
      <c r="S63" t="s">
        <v>1681</v>
      </c>
      <c r="T63" t="s">
        <v>1682</v>
      </c>
      <c r="U63" t="s">
        <v>1072</v>
      </c>
      <c r="V63" t="s">
        <v>1682</v>
      </c>
      <c r="W63" t="s">
        <v>1681</v>
      </c>
      <c r="X63" t="s">
        <v>1682</v>
      </c>
      <c r="Y63" t="s">
        <v>1681</v>
      </c>
    </row>
    <row r="64" spans="1:25" x14ac:dyDescent="0.25">
      <c r="A64" t="s">
        <v>1201</v>
      </c>
      <c r="B64">
        <v>0.64695099492720398</v>
      </c>
      <c r="C64">
        <v>0.49515899507790101</v>
      </c>
      <c r="D64">
        <v>-1.46898361750544</v>
      </c>
      <c r="E64">
        <v>-0.11269327587024899</v>
      </c>
      <c r="F64">
        <v>0.90227446436026504</v>
      </c>
      <c r="G64">
        <v>0.88566129056202603</v>
      </c>
      <c r="H64">
        <v>0.83459323173352296</v>
      </c>
      <c r="I64">
        <v>1.0986369075056199</v>
      </c>
      <c r="J64">
        <v>-1.3396637183690201</v>
      </c>
      <c r="K64">
        <v>-0.88828011655782602</v>
      </c>
      <c r="L64">
        <v>8.7967084064616993E-2</v>
      </c>
      <c r="M64">
        <v>5.90153571761282E-2</v>
      </c>
      <c r="N64" t="s">
        <v>1682</v>
      </c>
      <c r="O64" t="s">
        <v>1681</v>
      </c>
      <c r="P64" t="s">
        <v>1681</v>
      </c>
      <c r="Q64" t="s">
        <v>1072</v>
      </c>
      <c r="R64" t="s">
        <v>1681</v>
      </c>
      <c r="S64" t="s">
        <v>1681</v>
      </c>
      <c r="T64" t="s">
        <v>1681</v>
      </c>
      <c r="U64" t="s">
        <v>1682</v>
      </c>
      <c r="V64" t="s">
        <v>1681</v>
      </c>
      <c r="W64" t="s">
        <v>1681</v>
      </c>
      <c r="X64" t="s">
        <v>1682</v>
      </c>
      <c r="Y64" t="s">
        <v>1682</v>
      </c>
    </row>
    <row r="65" spans="1:25" x14ac:dyDescent="0.25">
      <c r="A65" t="s">
        <v>1203</v>
      </c>
      <c r="B65">
        <v>0.64695099492720398</v>
      </c>
      <c r="C65">
        <v>0.80502534388337799</v>
      </c>
      <c r="D65">
        <v>-0.17259944847488901</v>
      </c>
      <c r="E65">
        <v>1.1756037504895001</v>
      </c>
      <c r="F65">
        <v>1.3462149876965399</v>
      </c>
      <c r="G65">
        <v>1.14225565021675</v>
      </c>
      <c r="H65">
        <v>1.47254565972246</v>
      </c>
      <c r="I65">
        <v>1.0986369075056199</v>
      </c>
      <c r="J65">
        <v>-0.840703317371012</v>
      </c>
      <c r="K65">
        <v>2.0593802327111002</v>
      </c>
      <c r="L65">
        <v>8.7967084064616993E-2</v>
      </c>
      <c r="M65">
        <v>5.90153571761282E-2</v>
      </c>
      <c r="N65" t="s">
        <v>1682</v>
      </c>
      <c r="O65" t="s">
        <v>1682</v>
      </c>
      <c r="P65" t="s">
        <v>1682</v>
      </c>
      <c r="Q65" t="s">
        <v>1072</v>
      </c>
      <c r="R65" t="s">
        <v>1682</v>
      </c>
      <c r="S65" t="s">
        <v>1681</v>
      </c>
      <c r="T65" t="s">
        <v>1681</v>
      </c>
      <c r="U65" t="s">
        <v>1682</v>
      </c>
      <c r="V65" t="s">
        <v>1682</v>
      </c>
      <c r="W65" t="s">
        <v>1681</v>
      </c>
      <c r="X65" t="s">
        <v>1682</v>
      </c>
      <c r="Y65" t="s">
        <v>1682</v>
      </c>
    </row>
    <row r="66" spans="1:25" x14ac:dyDescent="0.25">
      <c r="A66" t="s">
        <v>1205</v>
      </c>
      <c r="B66">
        <v>0.283140345164339</v>
      </c>
      <c r="C66">
        <v>0.80502534388337799</v>
      </c>
      <c r="D66">
        <v>-0.17259944847488901</v>
      </c>
      <c r="E66">
        <v>1.1557039404195499</v>
      </c>
      <c r="F66">
        <v>1.6262390860907801</v>
      </c>
      <c r="G66">
        <v>0.91875714822270405</v>
      </c>
      <c r="H66">
        <v>1.57500696695301</v>
      </c>
      <c r="I66">
        <v>1.0986369075056199</v>
      </c>
      <c r="J66">
        <v>-0.840703317371012</v>
      </c>
      <c r="K66">
        <v>1.3057360933452999</v>
      </c>
      <c r="L66">
        <v>8.7967084064616993E-2</v>
      </c>
      <c r="M66">
        <v>5.90153571761282E-2</v>
      </c>
      <c r="N66" t="s">
        <v>1681</v>
      </c>
      <c r="O66" t="s">
        <v>1682</v>
      </c>
      <c r="P66" t="s">
        <v>1682</v>
      </c>
      <c r="Q66" t="s">
        <v>1072</v>
      </c>
      <c r="R66" t="s">
        <v>1681</v>
      </c>
      <c r="S66" t="s">
        <v>1681</v>
      </c>
      <c r="T66" t="s">
        <v>1681</v>
      </c>
      <c r="U66" t="s">
        <v>1682</v>
      </c>
      <c r="V66" t="s">
        <v>1682</v>
      </c>
      <c r="W66" t="s">
        <v>1681</v>
      </c>
      <c r="X66" t="s">
        <v>1682</v>
      </c>
      <c r="Y66" t="s">
        <v>1682</v>
      </c>
    </row>
    <row r="67" spans="1:25" x14ac:dyDescent="0.25">
      <c r="A67" t="s">
        <v>1207</v>
      </c>
      <c r="B67">
        <v>0.55811599592611805</v>
      </c>
      <c r="C67">
        <v>0.65170998955275805</v>
      </c>
      <c r="D67">
        <v>0.66892333223914502</v>
      </c>
      <c r="E67">
        <v>0.66892333223914502</v>
      </c>
      <c r="F67">
        <v>1.1039018549191499</v>
      </c>
      <c r="G67">
        <v>0.202402062904533</v>
      </c>
      <c r="H67">
        <v>0.75658551116049799</v>
      </c>
      <c r="I67">
        <v>1.84699456329775</v>
      </c>
      <c r="J67">
        <v>0.87280702122683096</v>
      </c>
      <c r="K67">
        <v>1.41905370742499</v>
      </c>
      <c r="L67">
        <v>1.5028161710235699</v>
      </c>
      <c r="M67">
        <v>1.36059016713499</v>
      </c>
      <c r="N67" t="s">
        <v>1682</v>
      </c>
      <c r="O67" t="s">
        <v>1682</v>
      </c>
      <c r="P67" t="s">
        <v>1072</v>
      </c>
      <c r="Q67" t="s">
        <v>1072</v>
      </c>
      <c r="R67" t="s">
        <v>1682</v>
      </c>
      <c r="S67" t="s">
        <v>1681</v>
      </c>
      <c r="T67" t="s">
        <v>1682</v>
      </c>
      <c r="U67" t="s">
        <v>1682</v>
      </c>
      <c r="V67" t="s">
        <v>1682</v>
      </c>
      <c r="W67" t="s">
        <v>1681</v>
      </c>
      <c r="X67" t="s">
        <v>1682</v>
      </c>
      <c r="Y67" t="s">
        <v>1682</v>
      </c>
    </row>
    <row r="68" spans="1:25" x14ac:dyDescent="0.25">
      <c r="A68" t="s">
        <v>1209</v>
      </c>
      <c r="B68">
        <v>0.55811599592611805</v>
      </c>
      <c r="C68">
        <v>0.65170998955275805</v>
      </c>
      <c r="D68">
        <v>1.1146298653550999</v>
      </c>
      <c r="E68">
        <v>1.1146298653550999</v>
      </c>
      <c r="F68">
        <v>1.1039018549191499</v>
      </c>
      <c r="G68">
        <v>1.51282397461504</v>
      </c>
      <c r="H68">
        <v>0.92556379467795202</v>
      </c>
      <c r="I68">
        <v>1.84699456329775</v>
      </c>
      <c r="J68">
        <v>0.87280702122683096</v>
      </c>
      <c r="K68">
        <v>1.0363458752406001</v>
      </c>
      <c r="L68">
        <v>1.5028161710235699</v>
      </c>
      <c r="M68">
        <v>1.36059016713499</v>
      </c>
      <c r="N68" t="s">
        <v>1682</v>
      </c>
      <c r="O68" t="s">
        <v>1682</v>
      </c>
      <c r="P68" t="s">
        <v>1072</v>
      </c>
      <c r="Q68" t="s">
        <v>1072</v>
      </c>
      <c r="R68" t="s">
        <v>1682</v>
      </c>
      <c r="S68" t="s">
        <v>1681</v>
      </c>
      <c r="T68" t="s">
        <v>1681</v>
      </c>
      <c r="U68" t="s">
        <v>1682</v>
      </c>
      <c r="V68" t="s">
        <v>1682</v>
      </c>
      <c r="W68" t="s">
        <v>1681</v>
      </c>
      <c r="X68" t="s">
        <v>1682</v>
      </c>
      <c r="Y68" t="s">
        <v>1682</v>
      </c>
    </row>
    <row r="69" spans="1:25" x14ac:dyDescent="0.25">
      <c r="A69" t="s">
        <v>1211</v>
      </c>
      <c r="B69">
        <v>0.91801320932256802</v>
      </c>
      <c r="C69">
        <v>0.91801320932256802</v>
      </c>
      <c r="D69">
        <v>0.91801320932256802</v>
      </c>
      <c r="E69">
        <v>0.91801320932256802</v>
      </c>
      <c r="F69">
        <v>0.91801320932256802</v>
      </c>
      <c r="G69">
        <v>1.7048465131400801</v>
      </c>
      <c r="H69">
        <v>0.91801320932256802</v>
      </c>
      <c r="I69">
        <v>0.91801320932256802</v>
      </c>
      <c r="J69">
        <v>0.91801320932256802</v>
      </c>
      <c r="K69">
        <v>1.2648379750640699</v>
      </c>
      <c r="L69">
        <v>0.91801320932256802</v>
      </c>
      <c r="M69">
        <v>0.91801320932256802</v>
      </c>
      <c r="N69" t="s">
        <v>1072</v>
      </c>
      <c r="O69" t="s">
        <v>1072</v>
      </c>
      <c r="P69" t="s">
        <v>1072</v>
      </c>
      <c r="Q69" t="s">
        <v>1072</v>
      </c>
      <c r="R69" t="s">
        <v>1072</v>
      </c>
      <c r="S69" t="s">
        <v>1681</v>
      </c>
      <c r="T69" t="s">
        <v>1072</v>
      </c>
      <c r="U69" t="s">
        <v>1072</v>
      </c>
      <c r="V69" t="s">
        <v>1072</v>
      </c>
      <c r="W69" t="s">
        <v>1681</v>
      </c>
      <c r="X69" t="s">
        <v>1072</v>
      </c>
      <c r="Y69" t="s">
        <v>1072</v>
      </c>
    </row>
    <row r="70" spans="1:25" x14ac:dyDescent="0.25">
      <c r="A70" t="s">
        <v>1213</v>
      </c>
      <c r="B70">
        <v>2.3558954984247702</v>
      </c>
      <c r="C70">
        <v>1.7866751024934999</v>
      </c>
      <c r="D70">
        <v>0.95745438062550803</v>
      </c>
      <c r="E70">
        <v>1.37105050204398</v>
      </c>
      <c r="F70">
        <v>1.8562199016841301</v>
      </c>
      <c r="G70">
        <v>1.9712965845433801</v>
      </c>
      <c r="H70">
        <v>2.2408993025773798</v>
      </c>
      <c r="I70">
        <v>1.1749645430005</v>
      </c>
      <c r="J70">
        <v>2.2839236148986002</v>
      </c>
      <c r="K70">
        <v>3.2522332218922498</v>
      </c>
      <c r="L70">
        <v>2.5647258165676998</v>
      </c>
      <c r="M70">
        <v>1.47932370713981</v>
      </c>
      <c r="N70" t="s">
        <v>1681</v>
      </c>
      <c r="O70" t="s">
        <v>1681</v>
      </c>
      <c r="P70" t="s">
        <v>1682</v>
      </c>
      <c r="Q70" t="s">
        <v>1682</v>
      </c>
      <c r="R70" t="s">
        <v>1681</v>
      </c>
      <c r="S70" t="s">
        <v>1681</v>
      </c>
      <c r="T70" t="s">
        <v>1681</v>
      </c>
      <c r="U70" t="s">
        <v>1682</v>
      </c>
      <c r="V70" t="s">
        <v>1681</v>
      </c>
      <c r="W70" t="s">
        <v>1681</v>
      </c>
      <c r="X70" t="s">
        <v>1681</v>
      </c>
      <c r="Y70" t="s">
        <v>1681</v>
      </c>
    </row>
    <row r="71" spans="1:25" x14ac:dyDescent="0.25">
      <c r="A71" t="s">
        <v>1215</v>
      </c>
      <c r="B71">
        <v>1.6411813737144301</v>
      </c>
      <c r="C71">
        <v>1.0688286945635599</v>
      </c>
      <c r="D71">
        <v>0.95745438062550803</v>
      </c>
      <c r="E71">
        <v>1.37105050204398</v>
      </c>
      <c r="F71">
        <v>0.110542651375586</v>
      </c>
      <c r="G71">
        <v>1.11806543112366</v>
      </c>
      <c r="H71">
        <v>0.75094327572029596</v>
      </c>
      <c r="I71">
        <v>1.1749645430005</v>
      </c>
      <c r="J71">
        <v>0.64767547190119001</v>
      </c>
      <c r="K71">
        <v>0.95684540337152801</v>
      </c>
      <c r="L71">
        <v>1.45388205193301</v>
      </c>
      <c r="M71">
        <v>1.5328899336525701</v>
      </c>
      <c r="N71" t="s">
        <v>1681</v>
      </c>
      <c r="O71" t="s">
        <v>1682</v>
      </c>
      <c r="P71" t="s">
        <v>1682</v>
      </c>
      <c r="Q71" t="s">
        <v>1682</v>
      </c>
      <c r="R71" t="s">
        <v>1681</v>
      </c>
      <c r="S71" t="s">
        <v>1681</v>
      </c>
      <c r="T71" t="s">
        <v>1681</v>
      </c>
      <c r="U71" t="s">
        <v>1682</v>
      </c>
      <c r="V71" t="s">
        <v>1681</v>
      </c>
      <c r="W71" t="s">
        <v>1681</v>
      </c>
      <c r="X71" t="s">
        <v>1682</v>
      </c>
      <c r="Y71" t="s">
        <v>1681</v>
      </c>
    </row>
    <row r="72" spans="1:25" x14ac:dyDescent="0.25">
      <c r="A72" t="s">
        <v>1217</v>
      </c>
      <c r="B72">
        <v>0.67642242388588203</v>
      </c>
      <c r="C72">
        <v>1.0688286945635599</v>
      </c>
      <c r="D72">
        <v>-0.29090455395207598</v>
      </c>
      <c r="E72">
        <v>0.50895844115616096</v>
      </c>
      <c r="F72">
        <v>-1.3110560800718599E-2</v>
      </c>
      <c r="G72">
        <v>1.2203904366506899</v>
      </c>
      <c r="H72">
        <v>0.47116015755642099</v>
      </c>
      <c r="I72">
        <v>9.3193892192961397E-2</v>
      </c>
      <c r="J72">
        <v>0.56708174444162396</v>
      </c>
      <c r="K72">
        <v>1.0724023217571601</v>
      </c>
      <c r="L72">
        <v>0.19000126105932899</v>
      </c>
      <c r="M72">
        <v>0.70675413710541801</v>
      </c>
      <c r="N72" t="s">
        <v>1681</v>
      </c>
      <c r="O72" t="s">
        <v>1682</v>
      </c>
      <c r="P72" t="s">
        <v>1681</v>
      </c>
      <c r="Q72" t="s">
        <v>1681</v>
      </c>
      <c r="R72" t="s">
        <v>1681</v>
      </c>
      <c r="S72" t="s">
        <v>1681</v>
      </c>
      <c r="T72" t="s">
        <v>1681</v>
      </c>
      <c r="U72" t="s">
        <v>1681</v>
      </c>
      <c r="V72" t="s">
        <v>1681</v>
      </c>
      <c r="W72" t="s">
        <v>1681</v>
      </c>
      <c r="X72" t="s">
        <v>1681</v>
      </c>
      <c r="Y72" t="s">
        <v>1681</v>
      </c>
    </row>
    <row r="73" spans="1:25" x14ac:dyDescent="0.25">
      <c r="A73" t="s">
        <v>1219</v>
      </c>
      <c r="B73">
        <v>2.22921970555696</v>
      </c>
      <c r="C73">
        <v>0.70195951492786102</v>
      </c>
      <c r="D73">
        <v>0.688457298851613</v>
      </c>
      <c r="E73">
        <v>1.0767520503070001</v>
      </c>
      <c r="F73">
        <v>1.1073334607486101</v>
      </c>
      <c r="G73">
        <v>1.6978190857189299</v>
      </c>
      <c r="H73">
        <v>1.1090756776402899</v>
      </c>
      <c r="I73">
        <v>0.95769837445557005</v>
      </c>
      <c r="J73">
        <v>2.1641707698622201</v>
      </c>
      <c r="K73">
        <v>2.0671520269948598</v>
      </c>
      <c r="L73">
        <v>1.38720640406984</v>
      </c>
      <c r="M73">
        <v>1.51234531463074</v>
      </c>
      <c r="N73" t="s">
        <v>1681</v>
      </c>
      <c r="O73" t="s">
        <v>1682</v>
      </c>
      <c r="P73" t="s">
        <v>1681</v>
      </c>
      <c r="Q73" t="s">
        <v>1682</v>
      </c>
      <c r="R73" t="s">
        <v>1681</v>
      </c>
      <c r="S73" t="s">
        <v>1681</v>
      </c>
      <c r="T73" t="s">
        <v>1681</v>
      </c>
      <c r="U73" t="s">
        <v>1682</v>
      </c>
      <c r="V73" t="s">
        <v>1681</v>
      </c>
      <c r="W73" t="s">
        <v>1681</v>
      </c>
      <c r="X73" t="s">
        <v>1682</v>
      </c>
      <c r="Y73" t="s">
        <v>1681</v>
      </c>
    </row>
    <row r="74" spans="1:25" x14ac:dyDescent="0.25">
      <c r="A74" t="s">
        <v>1221</v>
      </c>
      <c r="B74">
        <v>1.6202622341613999</v>
      </c>
      <c r="C74">
        <v>0.65506035510677896</v>
      </c>
      <c r="D74">
        <v>-0.54664530730344896</v>
      </c>
      <c r="E74">
        <v>1.0767520503070001</v>
      </c>
      <c r="F74">
        <v>1.0545270763394201</v>
      </c>
      <c r="G74">
        <v>0.851867056352826</v>
      </c>
      <c r="H74">
        <v>1.10434568296534</v>
      </c>
      <c r="I74">
        <v>1.11910022180186</v>
      </c>
      <c r="J74">
        <v>1.22502482685348</v>
      </c>
      <c r="K74">
        <v>1.55071851831539</v>
      </c>
      <c r="L74">
        <v>1.2353811641243899</v>
      </c>
      <c r="M74">
        <v>0.94417729534147898</v>
      </c>
      <c r="N74" t="s">
        <v>1681</v>
      </c>
      <c r="O74" t="s">
        <v>1681</v>
      </c>
      <c r="P74" t="s">
        <v>1681</v>
      </c>
      <c r="Q74" t="s">
        <v>1682</v>
      </c>
      <c r="R74" t="s">
        <v>1681</v>
      </c>
      <c r="S74" t="s">
        <v>1681</v>
      </c>
      <c r="T74" t="s">
        <v>1681</v>
      </c>
      <c r="U74" t="s">
        <v>1681</v>
      </c>
      <c r="V74" t="s">
        <v>1681</v>
      </c>
      <c r="W74" t="s">
        <v>1681</v>
      </c>
      <c r="X74" t="s">
        <v>1681</v>
      </c>
      <c r="Y74" t="s">
        <v>1681</v>
      </c>
    </row>
    <row r="75" spans="1:25" x14ac:dyDescent="0.25">
      <c r="A75" t="s">
        <v>1223</v>
      </c>
      <c r="B75">
        <v>2.6099377207608301</v>
      </c>
      <c r="C75">
        <v>1.5815422959124299</v>
      </c>
      <c r="D75">
        <v>0.97715580446589401</v>
      </c>
      <c r="E75">
        <v>0.86172033884086097</v>
      </c>
      <c r="F75">
        <v>1.7426970643060899</v>
      </c>
      <c r="G75">
        <v>2.5462479576351398</v>
      </c>
      <c r="H75">
        <v>2.1386110372513998</v>
      </c>
      <c r="I75">
        <v>1.83472796689094</v>
      </c>
      <c r="J75">
        <v>2.9029670262616101</v>
      </c>
      <c r="K75">
        <v>1.5938547979764299</v>
      </c>
      <c r="L75">
        <v>2.95923626725908</v>
      </c>
      <c r="M75">
        <v>1.26411361907246</v>
      </c>
      <c r="N75" t="s">
        <v>1682</v>
      </c>
      <c r="O75" t="s">
        <v>1682</v>
      </c>
      <c r="P75" t="s">
        <v>1682</v>
      </c>
      <c r="Q75" t="s">
        <v>1072</v>
      </c>
      <c r="R75" t="s">
        <v>1682</v>
      </c>
      <c r="S75" t="s">
        <v>1682</v>
      </c>
      <c r="T75" t="s">
        <v>1682</v>
      </c>
      <c r="U75" t="s">
        <v>1682</v>
      </c>
      <c r="V75" t="s">
        <v>1682</v>
      </c>
      <c r="W75" t="s">
        <v>1681</v>
      </c>
      <c r="X75" t="s">
        <v>1682</v>
      </c>
      <c r="Y75" t="s">
        <v>1682</v>
      </c>
    </row>
    <row r="76" spans="1:25" x14ac:dyDescent="0.25">
      <c r="A76" t="s">
        <v>1225</v>
      </c>
      <c r="B76">
        <v>2.6099377207608301</v>
      </c>
      <c r="C76">
        <v>1.5815422959124299</v>
      </c>
      <c r="D76">
        <v>0.97715580446589401</v>
      </c>
      <c r="E76">
        <v>1.8581016309822</v>
      </c>
      <c r="F76">
        <v>1.7426970643060899</v>
      </c>
      <c r="G76">
        <v>2.1499993781811702</v>
      </c>
      <c r="H76">
        <v>2.1386110372513998</v>
      </c>
      <c r="I76">
        <v>1.83472796689094</v>
      </c>
      <c r="J76">
        <v>2.9029670262616101</v>
      </c>
      <c r="K76">
        <v>1.9967650738028999</v>
      </c>
      <c r="L76">
        <v>2.95923626725908</v>
      </c>
      <c r="M76">
        <v>1.5701494054391001</v>
      </c>
      <c r="N76" t="s">
        <v>1682</v>
      </c>
      <c r="O76" t="s">
        <v>1682</v>
      </c>
      <c r="P76" t="s">
        <v>1682</v>
      </c>
      <c r="Q76" t="s">
        <v>1072</v>
      </c>
      <c r="R76" t="s">
        <v>1682</v>
      </c>
      <c r="S76" t="s">
        <v>1681</v>
      </c>
      <c r="T76" t="s">
        <v>1682</v>
      </c>
      <c r="U76" t="s">
        <v>1682</v>
      </c>
      <c r="V76" t="s">
        <v>1682</v>
      </c>
      <c r="W76" t="s">
        <v>1681</v>
      </c>
      <c r="X76" t="s">
        <v>1682</v>
      </c>
      <c r="Y76" t="s">
        <v>1681</v>
      </c>
    </row>
    <row r="77" spans="1:25" x14ac:dyDescent="0.25">
      <c r="A77" t="s">
        <v>1227</v>
      </c>
      <c r="B77">
        <v>4.0744860197434196</v>
      </c>
      <c r="C77">
        <v>1.5815422959124299</v>
      </c>
      <c r="D77">
        <v>0.97715580446589401</v>
      </c>
      <c r="E77">
        <v>4.9118596789665201</v>
      </c>
      <c r="F77">
        <v>3.9980182413321699</v>
      </c>
      <c r="G77">
        <v>3.6331290962602001</v>
      </c>
      <c r="H77">
        <v>2.80906854646955</v>
      </c>
      <c r="I77">
        <v>1.83472796689094</v>
      </c>
      <c r="J77">
        <v>5.4648099580947704</v>
      </c>
      <c r="K77">
        <v>10.974076782549099</v>
      </c>
      <c r="L77">
        <v>2.95923626725908</v>
      </c>
      <c r="M77">
        <v>1.93224181143297</v>
      </c>
      <c r="N77" t="s">
        <v>1681</v>
      </c>
      <c r="O77" t="s">
        <v>1682</v>
      </c>
      <c r="P77" t="s">
        <v>1682</v>
      </c>
      <c r="Q77" t="s">
        <v>1072</v>
      </c>
      <c r="R77" t="s">
        <v>1681</v>
      </c>
      <c r="S77" t="s">
        <v>1681</v>
      </c>
      <c r="T77" t="s">
        <v>1681</v>
      </c>
      <c r="U77" t="s">
        <v>1682</v>
      </c>
      <c r="V77" t="s">
        <v>1681</v>
      </c>
      <c r="W77" t="s">
        <v>1681</v>
      </c>
      <c r="X77" t="s">
        <v>1682</v>
      </c>
      <c r="Y77" t="s">
        <v>1681</v>
      </c>
    </row>
    <row r="78" spans="1:25" x14ac:dyDescent="0.25">
      <c r="A78" t="s">
        <v>1229</v>
      </c>
      <c r="B78">
        <v>1.9041514674094799</v>
      </c>
      <c r="C78">
        <v>1.5815422959124299</v>
      </c>
      <c r="D78">
        <v>0.97715580446589401</v>
      </c>
      <c r="E78">
        <v>2.2194285881301798</v>
      </c>
      <c r="F78">
        <v>1.7426970643060899</v>
      </c>
      <c r="G78">
        <v>2.0815275932794002</v>
      </c>
      <c r="H78">
        <v>1.0593503403925399</v>
      </c>
      <c r="I78">
        <v>1.83472796689094</v>
      </c>
      <c r="J78">
        <v>2.9029670262616101</v>
      </c>
      <c r="K78">
        <v>2.81148822727654</v>
      </c>
      <c r="L78">
        <v>2.95923626725908</v>
      </c>
      <c r="M78">
        <v>2.5064885695315899</v>
      </c>
      <c r="N78" t="s">
        <v>1681</v>
      </c>
      <c r="O78" t="s">
        <v>1682</v>
      </c>
      <c r="P78" t="s">
        <v>1682</v>
      </c>
      <c r="Q78" t="s">
        <v>1072</v>
      </c>
      <c r="R78" t="s">
        <v>1682</v>
      </c>
      <c r="S78" t="s">
        <v>1681</v>
      </c>
      <c r="T78" t="s">
        <v>1681</v>
      </c>
      <c r="U78" t="s">
        <v>1682</v>
      </c>
      <c r="V78" t="s">
        <v>1682</v>
      </c>
      <c r="W78" t="s">
        <v>1681</v>
      </c>
      <c r="X78" t="s">
        <v>1682</v>
      </c>
      <c r="Y78" t="s">
        <v>1681</v>
      </c>
    </row>
    <row r="79" spans="1:25" x14ac:dyDescent="0.25">
      <c r="A79" t="s">
        <v>1231</v>
      </c>
      <c r="B79">
        <v>1.9701405657545099</v>
      </c>
      <c r="C79">
        <v>1.5815422959124299</v>
      </c>
      <c r="D79">
        <v>0.97715580446589401</v>
      </c>
      <c r="E79">
        <v>1.6987814063532201</v>
      </c>
      <c r="F79">
        <v>2.0076452670807701</v>
      </c>
      <c r="G79">
        <v>0.90950698013129305</v>
      </c>
      <c r="H79">
        <v>0.54155758895983197</v>
      </c>
      <c r="I79">
        <v>1.83472796689094</v>
      </c>
      <c r="J79">
        <v>2.9029670262616101</v>
      </c>
      <c r="K79">
        <v>1.9929956887236699</v>
      </c>
      <c r="L79">
        <v>2.95923626725908</v>
      </c>
      <c r="M79">
        <v>1.7265255120963501</v>
      </c>
      <c r="N79" t="s">
        <v>1681</v>
      </c>
      <c r="O79" t="s">
        <v>1682</v>
      </c>
      <c r="P79" t="s">
        <v>1682</v>
      </c>
      <c r="Q79" t="s">
        <v>1072</v>
      </c>
      <c r="R79" t="s">
        <v>1681</v>
      </c>
      <c r="S79" t="s">
        <v>1681</v>
      </c>
      <c r="T79" t="s">
        <v>1681</v>
      </c>
      <c r="U79" t="s">
        <v>1682</v>
      </c>
      <c r="V79" t="s">
        <v>1682</v>
      </c>
      <c r="W79" t="s">
        <v>1681</v>
      </c>
      <c r="X79" t="s">
        <v>1682</v>
      </c>
      <c r="Y79" t="s">
        <v>1681</v>
      </c>
    </row>
    <row r="80" spans="1:25" x14ac:dyDescent="0.25">
      <c r="A80" t="s">
        <v>1233</v>
      </c>
      <c r="B80">
        <v>2.6099377207608301</v>
      </c>
      <c r="C80">
        <v>1.5815422959124299</v>
      </c>
      <c r="D80">
        <v>0.97715580446589401</v>
      </c>
      <c r="E80">
        <v>0.92137086350856301</v>
      </c>
      <c r="F80">
        <v>1.7426970643060899</v>
      </c>
      <c r="G80">
        <v>2.5462479576351398</v>
      </c>
      <c r="H80">
        <v>2.1386110372513998</v>
      </c>
      <c r="I80">
        <v>1.83472796689094</v>
      </c>
      <c r="J80">
        <v>2.9029670262616101</v>
      </c>
      <c r="K80">
        <v>1.391247207171</v>
      </c>
      <c r="L80">
        <v>2.95923626725908</v>
      </c>
      <c r="M80">
        <v>1.26411361907246</v>
      </c>
      <c r="N80" t="s">
        <v>1682</v>
      </c>
      <c r="O80" t="s">
        <v>1682</v>
      </c>
      <c r="P80" t="s">
        <v>1682</v>
      </c>
      <c r="Q80" t="s">
        <v>1072</v>
      </c>
      <c r="R80" t="s">
        <v>1682</v>
      </c>
      <c r="S80" t="s">
        <v>1682</v>
      </c>
      <c r="T80" t="s">
        <v>1682</v>
      </c>
      <c r="U80" t="s">
        <v>1682</v>
      </c>
      <c r="V80" t="s">
        <v>1682</v>
      </c>
      <c r="W80" t="s">
        <v>1681</v>
      </c>
      <c r="X80" t="s">
        <v>1682</v>
      </c>
      <c r="Y80" t="s">
        <v>1682</v>
      </c>
    </row>
    <row r="81" spans="1:25" x14ac:dyDescent="0.25">
      <c r="A81" t="s">
        <v>1235</v>
      </c>
      <c r="B81">
        <v>2.6099377207608301</v>
      </c>
      <c r="C81">
        <v>1.5815422959124299</v>
      </c>
      <c r="D81">
        <v>0.97715580446589401</v>
      </c>
      <c r="E81">
        <v>2.57072309314675</v>
      </c>
      <c r="F81">
        <v>1.7426970643060899</v>
      </c>
      <c r="G81">
        <v>3.24615145197766</v>
      </c>
      <c r="H81">
        <v>2.1386110372513998</v>
      </c>
      <c r="I81">
        <v>1.83472796689094</v>
      </c>
      <c r="J81">
        <v>2.9029670262616101</v>
      </c>
      <c r="K81">
        <v>4.1555511144232398</v>
      </c>
      <c r="L81">
        <v>2.95923626725908</v>
      </c>
      <c r="M81">
        <v>5.9880802110947498E-2</v>
      </c>
      <c r="N81" t="s">
        <v>1682</v>
      </c>
      <c r="O81" t="s">
        <v>1682</v>
      </c>
      <c r="P81" t="s">
        <v>1682</v>
      </c>
      <c r="Q81" t="s">
        <v>1072</v>
      </c>
      <c r="R81" t="s">
        <v>1682</v>
      </c>
      <c r="S81" t="s">
        <v>1681</v>
      </c>
      <c r="T81" t="s">
        <v>1682</v>
      </c>
      <c r="U81" t="s">
        <v>1682</v>
      </c>
      <c r="V81" t="s">
        <v>1682</v>
      </c>
      <c r="W81" t="s">
        <v>1681</v>
      </c>
      <c r="X81" t="s">
        <v>1682</v>
      </c>
      <c r="Y81" t="s">
        <v>1681</v>
      </c>
    </row>
    <row r="82" spans="1:25" x14ac:dyDescent="0.25">
      <c r="A82" t="s">
        <v>1237</v>
      </c>
      <c r="B82">
        <v>2.6099377207608301</v>
      </c>
      <c r="C82">
        <v>1.5815422959124299</v>
      </c>
      <c r="D82">
        <v>0.97715580446589401</v>
      </c>
      <c r="E82">
        <v>0.90307715417821799</v>
      </c>
      <c r="F82">
        <v>1.7426970643060899</v>
      </c>
      <c r="G82">
        <v>2.5462479576351398</v>
      </c>
      <c r="H82">
        <v>2.1386110372513998</v>
      </c>
      <c r="I82">
        <v>1.83472796689094</v>
      </c>
      <c r="J82">
        <v>2.9029670262616101</v>
      </c>
      <c r="K82">
        <v>4.6137065588198301</v>
      </c>
      <c r="L82">
        <v>2.95923626725908</v>
      </c>
      <c r="M82">
        <v>1.26411361907246</v>
      </c>
      <c r="N82" t="s">
        <v>1682</v>
      </c>
      <c r="O82" t="s">
        <v>1682</v>
      </c>
      <c r="P82" t="s">
        <v>1682</v>
      </c>
      <c r="Q82" t="s">
        <v>1072</v>
      </c>
      <c r="R82" t="s">
        <v>1682</v>
      </c>
      <c r="S82" t="s">
        <v>1682</v>
      </c>
      <c r="T82" t="s">
        <v>1682</v>
      </c>
      <c r="U82" t="s">
        <v>1682</v>
      </c>
      <c r="V82" t="s">
        <v>1682</v>
      </c>
      <c r="W82" t="s">
        <v>1682</v>
      </c>
      <c r="X82" t="s">
        <v>1682</v>
      </c>
      <c r="Y82" t="s">
        <v>1682</v>
      </c>
    </row>
    <row r="83" spans="1:25" x14ac:dyDescent="0.25">
      <c r="A83" t="s">
        <v>1239</v>
      </c>
      <c r="B83">
        <v>2.2749821986460699</v>
      </c>
      <c r="C83">
        <v>1.49052234108051</v>
      </c>
      <c r="D83">
        <v>0.74309285645129897</v>
      </c>
      <c r="E83">
        <v>1.35791638100326</v>
      </c>
      <c r="F83">
        <v>1.4638624767872199</v>
      </c>
      <c r="G83">
        <v>1.0268379582334</v>
      </c>
      <c r="H83">
        <v>0.20481389361036001</v>
      </c>
      <c r="I83">
        <v>1.56684705360073</v>
      </c>
      <c r="J83">
        <v>1.99968617992033</v>
      </c>
      <c r="K83">
        <v>1.76143667879023</v>
      </c>
      <c r="L83">
        <v>1.4152579141310999</v>
      </c>
      <c r="M83">
        <v>1.9562885946083799</v>
      </c>
      <c r="N83" t="s">
        <v>1681</v>
      </c>
      <c r="O83" t="s">
        <v>1682</v>
      </c>
      <c r="P83" t="s">
        <v>1682</v>
      </c>
      <c r="Q83" t="s">
        <v>1072</v>
      </c>
      <c r="R83" t="s">
        <v>1682</v>
      </c>
      <c r="S83" t="s">
        <v>1681</v>
      </c>
      <c r="T83" t="s">
        <v>1681</v>
      </c>
      <c r="U83" t="s">
        <v>1682</v>
      </c>
      <c r="V83" t="s">
        <v>1681</v>
      </c>
      <c r="W83" t="s">
        <v>1681</v>
      </c>
      <c r="X83" t="s">
        <v>1682</v>
      </c>
      <c r="Y83" t="s">
        <v>1681</v>
      </c>
    </row>
    <row r="84" spans="1:25" x14ac:dyDescent="0.25">
      <c r="A84" t="s">
        <v>1241</v>
      </c>
      <c r="B84">
        <v>2.49387763806702</v>
      </c>
      <c r="C84">
        <v>1.49052234108051</v>
      </c>
      <c r="D84">
        <v>0.74309285645129897</v>
      </c>
      <c r="E84">
        <v>1.8157888315633</v>
      </c>
      <c r="F84">
        <v>1.4638624767872199</v>
      </c>
      <c r="G84">
        <v>1.2838343486524799</v>
      </c>
      <c r="H84">
        <v>1.2498039408938799</v>
      </c>
      <c r="I84">
        <v>1.56684705360073</v>
      </c>
      <c r="J84">
        <v>2.0315247326381201</v>
      </c>
      <c r="K84">
        <v>3.1317824132810501</v>
      </c>
      <c r="L84">
        <v>1.4152579141310999</v>
      </c>
      <c r="M84">
        <v>2.8470084836460501</v>
      </c>
      <c r="N84" t="s">
        <v>1681</v>
      </c>
      <c r="O84" t="s">
        <v>1682</v>
      </c>
      <c r="P84" t="s">
        <v>1682</v>
      </c>
      <c r="Q84" t="s">
        <v>1072</v>
      </c>
      <c r="R84" t="s">
        <v>1682</v>
      </c>
      <c r="S84" t="s">
        <v>1681</v>
      </c>
      <c r="T84" t="s">
        <v>1682</v>
      </c>
      <c r="U84" t="s">
        <v>1682</v>
      </c>
      <c r="V84" t="s">
        <v>1682</v>
      </c>
      <c r="W84" t="s">
        <v>1681</v>
      </c>
      <c r="X84" t="s">
        <v>1682</v>
      </c>
      <c r="Y84" t="s">
        <v>1681</v>
      </c>
    </row>
    <row r="85" spans="1:25" x14ac:dyDescent="0.25">
      <c r="A85" t="s">
        <v>1243</v>
      </c>
      <c r="B85">
        <v>1.9037740251380999</v>
      </c>
      <c r="C85">
        <v>1.49052234108051</v>
      </c>
      <c r="D85">
        <v>0.74309285645129897</v>
      </c>
      <c r="E85">
        <v>2.9220429048693499</v>
      </c>
      <c r="F85">
        <v>1.4638624767872199</v>
      </c>
      <c r="G85">
        <v>3.8815346204302101</v>
      </c>
      <c r="H85">
        <v>2.4426907585863602</v>
      </c>
      <c r="I85">
        <v>1.56684705360073</v>
      </c>
      <c r="J85">
        <v>2.0315247326381201</v>
      </c>
      <c r="K85">
        <v>4.0198499979477997</v>
      </c>
      <c r="L85">
        <v>1.4152579141310999</v>
      </c>
      <c r="M85">
        <v>1.9331873710687799</v>
      </c>
      <c r="N85" t="s">
        <v>1682</v>
      </c>
      <c r="O85" t="s">
        <v>1682</v>
      </c>
      <c r="P85" t="s">
        <v>1682</v>
      </c>
      <c r="Q85" t="s">
        <v>1072</v>
      </c>
      <c r="R85" t="s">
        <v>1682</v>
      </c>
      <c r="S85" t="s">
        <v>1681</v>
      </c>
      <c r="T85" t="s">
        <v>1681</v>
      </c>
      <c r="U85" t="s">
        <v>1682</v>
      </c>
      <c r="V85" t="s">
        <v>1682</v>
      </c>
      <c r="W85" t="s">
        <v>1681</v>
      </c>
      <c r="X85" t="s">
        <v>1682</v>
      </c>
      <c r="Y85" t="s">
        <v>1682</v>
      </c>
    </row>
    <row r="86" spans="1:25" x14ac:dyDescent="0.25">
      <c r="A86" t="s">
        <v>1245</v>
      </c>
      <c r="B86">
        <v>1.9037740251380999</v>
      </c>
      <c r="C86">
        <v>1.49052234108051</v>
      </c>
      <c r="D86">
        <v>0.74309285645129897</v>
      </c>
      <c r="E86">
        <v>1.2911267225894001</v>
      </c>
      <c r="F86">
        <v>1.4638624767872199</v>
      </c>
      <c r="G86">
        <v>0.79232823474099501</v>
      </c>
      <c r="H86">
        <v>1.2498039408938799</v>
      </c>
      <c r="I86">
        <v>1.56684705360073</v>
      </c>
      <c r="J86">
        <v>2.0315247326381201</v>
      </c>
      <c r="K86">
        <v>2.0250720339676902</v>
      </c>
      <c r="L86">
        <v>1.1574169605987501</v>
      </c>
      <c r="M86">
        <v>1.12543131187956</v>
      </c>
      <c r="N86" t="s">
        <v>1682</v>
      </c>
      <c r="O86" t="s">
        <v>1682</v>
      </c>
      <c r="P86" t="s">
        <v>1682</v>
      </c>
      <c r="Q86" t="s">
        <v>1072</v>
      </c>
      <c r="R86" t="s">
        <v>1682</v>
      </c>
      <c r="S86" t="s">
        <v>1681</v>
      </c>
      <c r="T86" t="s">
        <v>1682</v>
      </c>
      <c r="U86" t="s">
        <v>1682</v>
      </c>
      <c r="V86" t="s">
        <v>1682</v>
      </c>
      <c r="W86" t="s">
        <v>1681</v>
      </c>
      <c r="X86" t="s">
        <v>1681</v>
      </c>
      <c r="Y86" t="s">
        <v>1681</v>
      </c>
    </row>
    <row r="87" spans="1:25" x14ac:dyDescent="0.25">
      <c r="A87" t="s">
        <v>1247</v>
      </c>
      <c r="B87">
        <v>-0.239565354999695</v>
      </c>
      <c r="C87">
        <v>0.82415525237379195</v>
      </c>
      <c r="D87">
        <v>-3.5864056343479001E-2</v>
      </c>
      <c r="E87">
        <v>0.96113279899942194</v>
      </c>
      <c r="F87">
        <v>0.60495994949071097</v>
      </c>
      <c r="G87">
        <v>0.96890723346944696</v>
      </c>
      <c r="H87">
        <v>1.81727312014597</v>
      </c>
      <c r="I87">
        <v>0.96113279899942194</v>
      </c>
      <c r="J87">
        <v>0.97905490836420495</v>
      </c>
      <c r="K87">
        <v>1.5360699215865801</v>
      </c>
      <c r="L87">
        <v>1.53572708325126</v>
      </c>
      <c r="M87">
        <v>0.20113171584706599</v>
      </c>
      <c r="N87" t="s">
        <v>1681</v>
      </c>
      <c r="O87" t="s">
        <v>1682</v>
      </c>
      <c r="P87" t="s">
        <v>1682</v>
      </c>
      <c r="Q87" t="s">
        <v>1072</v>
      </c>
      <c r="R87" t="s">
        <v>1681</v>
      </c>
      <c r="S87" t="s">
        <v>1681</v>
      </c>
      <c r="T87" t="s">
        <v>1681</v>
      </c>
      <c r="U87" t="s">
        <v>1072</v>
      </c>
      <c r="V87" t="s">
        <v>1681</v>
      </c>
      <c r="W87" t="s">
        <v>1681</v>
      </c>
      <c r="X87" t="s">
        <v>1682</v>
      </c>
      <c r="Y87" t="s">
        <v>1681</v>
      </c>
    </row>
    <row r="88" spans="1:25" x14ac:dyDescent="0.25">
      <c r="A88" t="s">
        <v>1249</v>
      </c>
      <c r="B88">
        <v>0.294159965949983</v>
      </c>
      <c r="C88">
        <v>0.82415525237379195</v>
      </c>
      <c r="D88">
        <v>-3.5864056343479001E-2</v>
      </c>
      <c r="E88">
        <v>0.46573186028853297</v>
      </c>
      <c r="F88">
        <v>0.896607282470815</v>
      </c>
      <c r="G88">
        <v>1.8604639565297101</v>
      </c>
      <c r="H88">
        <v>1.75656452845163</v>
      </c>
      <c r="I88">
        <v>0.46573186028853297</v>
      </c>
      <c r="J88">
        <v>0.873945853074514</v>
      </c>
      <c r="K88">
        <v>-0.57175709411930198</v>
      </c>
      <c r="L88">
        <v>1.53572708325126</v>
      </c>
      <c r="M88">
        <v>0.7785613796934</v>
      </c>
      <c r="N88" t="s">
        <v>1682</v>
      </c>
      <c r="O88" t="s">
        <v>1682</v>
      </c>
      <c r="P88" t="s">
        <v>1682</v>
      </c>
      <c r="Q88" t="s">
        <v>1072</v>
      </c>
      <c r="R88" t="s">
        <v>1682</v>
      </c>
      <c r="S88" t="s">
        <v>1681</v>
      </c>
      <c r="T88" t="s">
        <v>1682</v>
      </c>
      <c r="U88" t="s">
        <v>1072</v>
      </c>
      <c r="V88" t="s">
        <v>1682</v>
      </c>
      <c r="W88" t="s">
        <v>1681</v>
      </c>
      <c r="X88" t="s">
        <v>1682</v>
      </c>
      <c r="Y88" t="s">
        <v>1682</v>
      </c>
    </row>
    <row r="89" spans="1:25" x14ac:dyDescent="0.25">
      <c r="A89" t="s">
        <v>1251</v>
      </c>
      <c r="B89">
        <v>0.294159965949983</v>
      </c>
      <c r="C89">
        <v>0.82415525237379195</v>
      </c>
      <c r="D89">
        <v>-3.5864056343479001E-2</v>
      </c>
      <c r="E89">
        <v>1.68065812414758</v>
      </c>
      <c r="F89">
        <v>0.896607282470815</v>
      </c>
      <c r="G89">
        <v>0.44918036461935201</v>
      </c>
      <c r="H89">
        <v>1.75656452845163</v>
      </c>
      <c r="I89">
        <v>1.68065812414758</v>
      </c>
      <c r="J89">
        <v>0.873945853074514</v>
      </c>
      <c r="K89">
        <v>3.34381474960872</v>
      </c>
      <c r="L89">
        <v>1.53572708325126</v>
      </c>
      <c r="M89">
        <v>0.7785613796934</v>
      </c>
      <c r="N89" t="s">
        <v>1682</v>
      </c>
      <c r="O89" t="s">
        <v>1682</v>
      </c>
      <c r="P89" t="s">
        <v>1682</v>
      </c>
      <c r="Q89" t="s">
        <v>1072</v>
      </c>
      <c r="R89" t="s">
        <v>1682</v>
      </c>
      <c r="S89" t="s">
        <v>1681</v>
      </c>
      <c r="T89" t="s">
        <v>1682</v>
      </c>
      <c r="U89" t="s">
        <v>1072</v>
      </c>
      <c r="V89" t="s">
        <v>1682</v>
      </c>
      <c r="W89" t="s">
        <v>1681</v>
      </c>
      <c r="X89" t="s">
        <v>1682</v>
      </c>
      <c r="Y89" t="s">
        <v>1682</v>
      </c>
    </row>
    <row r="90" spans="1:25" x14ac:dyDescent="0.25">
      <c r="A90" t="s">
        <v>1253</v>
      </c>
      <c r="B90">
        <v>0.49927237893371001</v>
      </c>
      <c r="C90">
        <v>0.82415525237379195</v>
      </c>
      <c r="D90">
        <v>-3.5864056343479001E-2</v>
      </c>
      <c r="E90">
        <v>1.3078885707842001</v>
      </c>
      <c r="F90">
        <v>1.3265505621656499</v>
      </c>
      <c r="G90">
        <v>1.6173221948530001</v>
      </c>
      <c r="H90">
        <v>1.05147232849371</v>
      </c>
      <c r="I90">
        <v>1.3078885707842001</v>
      </c>
      <c r="J90">
        <v>0.701985067018845</v>
      </c>
      <c r="K90">
        <v>1.54131934440412</v>
      </c>
      <c r="L90">
        <v>1.53572708325126</v>
      </c>
      <c r="M90">
        <v>1.0878425839502199</v>
      </c>
      <c r="N90" t="s">
        <v>1681</v>
      </c>
      <c r="O90" t="s">
        <v>1682</v>
      </c>
      <c r="P90" t="s">
        <v>1682</v>
      </c>
      <c r="Q90" t="s">
        <v>1072</v>
      </c>
      <c r="R90" t="s">
        <v>1681</v>
      </c>
      <c r="S90" t="s">
        <v>1681</v>
      </c>
      <c r="T90" t="s">
        <v>1681</v>
      </c>
      <c r="U90" t="s">
        <v>1072</v>
      </c>
      <c r="V90" t="s">
        <v>1681</v>
      </c>
      <c r="W90" t="s">
        <v>1681</v>
      </c>
      <c r="X90" t="s">
        <v>1682</v>
      </c>
      <c r="Y90" t="s">
        <v>1681</v>
      </c>
    </row>
    <row r="91" spans="1:25" x14ac:dyDescent="0.25">
      <c r="A91" t="s">
        <v>1255</v>
      </c>
      <c r="B91">
        <v>0.14213819490144999</v>
      </c>
      <c r="C91">
        <v>-0.60490945737673796</v>
      </c>
      <c r="D91">
        <v>-1.0916759168036601</v>
      </c>
      <c r="E91">
        <v>-0.38670945604969298</v>
      </c>
      <c r="F91">
        <v>0.164529631295565</v>
      </c>
      <c r="G91">
        <v>0.69280041985045504</v>
      </c>
      <c r="H91">
        <v>-0.76336733580975602</v>
      </c>
      <c r="I91">
        <v>-0.55028694414415202</v>
      </c>
      <c r="J91">
        <v>0.49319001362843801</v>
      </c>
      <c r="K91">
        <v>4.7554042475909898E-4</v>
      </c>
      <c r="L91">
        <v>-0.223512072327088</v>
      </c>
      <c r="M91">
        <v>0.31940346432567401</v>
      </c>
      <c r="N91" t="s">
        <v>1681</v>
      </c>
      <c r="O91" t="s">
        <v>1681</v>
      </c>
      <c r="P91" t="s">
        <v>1681</v>
      </c>
      <c r="Q91" t="s">
        <v>1681</v>
      </c>
      <c r="R91" t="s">
        <v>1681</v>
      </c>
      <c r="S91" t="s">
        <v>1681</v>
      </c>
      <c r="T91" t="s">
        <v>1681</v>
      </c>
      <c r="U91" t="s">
        <v>1681</v>
      </c>
      <c r="V91" t="s">
        <v>1681</v>
      </c>
      <c r="W91" t="s">
        <v>1681</v>
      </c>
      <c r="X91" t="s">
        <v>1681</v>
      </c>
      <c r="Y91" t="s">
        <v>1681</v>
      </c>
    </row>
    <row r="92" spans="1:25" x14ac:dyDescent="0.25">
      <c r="A92" t="s">
        <v>1257</v>
      </c>
      <c r="B92">
        <v>1.5064631546651399</v>
      </c>
      <c r="C92">
        <v>-0.14856642553668301</v>
      </c>
      <c r="D92">
        <v>-0.21798649297998399</v>
      </c>
      <c r="E92">
        <v>-0.41904729748707897</v>
      </c>
      <c r="F92">
        <v>0.79156004096266397</v>
      </c>
      <c r="G92">
        <v>0.89689610255682495</v>
      </c>
      <c r="H92">
        <v>0.76384126657706997</v>
      </c>
      <c r="I92">
        <v>-0.33220793459557502</v>
      </c>
      <c r="J92">
        <v>0.73473589792468696</v>
      </c>
      <c r="K92">
        <v>1.0339402358710199</v>
      </c>
      <c r="L92">
        <v>1.45452893134729</v>
      </c>
      <c r="M92">
        <v>1.70072167750088</v>
      </c>
      <c r="N92" t="s">
        <v>1681</v>
      </c>
      <c r="O92" t="s">
        <v>1682</v>
      </c>
      <c r="P92" t="s">
        <v>1682</v>
      </c>
      <c r="Q92" t="s">
        <v>1682</v>
      </c>
      <c r="R92" t="s">
        <v>1681</v>
      </c>
      <c r="S92" t="s">
        <v>1681</v>
      </c>
      <c r="T92" t="s">
        <v>1681</v>
      </c>
      <c r="U92" t="s">
        <v>1682</v>
      </c>
      <c r="V92" t="s">
        <v>1681</v>
      </c>
      <c r="W92" t="s">
        <v>1681</v>
      </c>
      <c r="X92" t="s">
        <v>1681</v>
      </c>
      <c r="Y92" t="s">
        <v>1681</v>
      </c>
    </row>
    <row r="93" spans="1:25" x14ac:dyDescent="0.25">
      <c r="A93" t="s">
        <v>1259</v>
      </c>
      <c r="B93">
        <v>-0.11091146164190401</v>
      </c>
      <c r="C93">
        <v>0.35470289183871401</v>
      </c>
      <c r="D93">
        <v>-0.99331026994479099</v>
      </c>
      <c r="E93">
        <v>-0.41904729748707897</v>
      </c>
      <c r="F93">
        <v>0.95384530713350801</v>
      </c>
      <c r="G93">
        <v>6.9129484310859995E-2</v>
      </c>
      <c r="H93">
        <v>1.3351986417016E-3</v>
      </c>
      <c r="I93">
        <v>-0.33220793459557502</v>
      </c>
      <c r="J93">
        <v>0.39758972092205702</v>
      </c>
      <c r="K93">
        <v>0.73798381126233004</v>
      </c>
      <c r="L93">
        <v>0.620040397089613</v>
      </c>
      <c r="M93">
        <v>0.91298609280625798</v>
      </c>
      <c r="N93" t="s">
        <v>1681</v>
      </c>
      <c r="O93" t="s">
        <v>1681</v>
      </c>
      <c r="P93" t="s">
        <v>1681</v>
      </c>
      <c r="Q93" t="s">
        <v>1682</v>
      </c>
      <c r="R93" t="s">
        <v>1681</v>
      </c>
      <c r="S93" t="s">
        <v>1681</v>
      </c>
      <c r="T93" t="s">
        <v>1681</v>
      </c>
      <c r="U93" t="s">
        <v>1682</v>
      </c>
      <c r="V93" t="s">
        <v>1681</v>
      </c>
      <c r="W93" t="s">
        <v>1681</v>
      </c>
      <c r="X93" t="s">
        <v>1681</v>
      </c>
      <c r="Y93" t="s">
        <v>1681</v>
      </c>
    </row>
    <row r="94" spans="1:25" x14ac:dyDescent="0.25">
      <c r="A94" t="s">
        <v>1261</v>
      </c>
      <c r="B94">
        <v>0.51266121562820899</v>
      </c>
      <c r="C94">
        <v>-0.20009709720697899</v>
      </c>
      <c r="D94">
        <v>-0.13699713199765001</v>
      </c>
      <c r="E94">
        <v>-0.41904729748707897</v>
      </c>
      <c r="F94">
        <v>0.30697499895803398</v>
      </c>
      <c r="G94">
        <v>0.72399069517038195</v>
      </c>
      <c r="H94">
        <v>-0.320059450746077</v>
      </c>
      <c r="I94">
        <v>-0.44990647038872</v>
      </c>
      <c r="J94">
        <v>0.23874184752175301</v>
      </c>
      <c r="K94">
        <v>0.35722582962541799</v>
      </c>
      <c r="L94">
        <v>0.178677641787614</v>
      </c>
      <c r="M94">
        <v>0.192360461126594</v>
      </c>
      <c r="N94" t="s">
        <v>1681</v>
      </c>
      <c r="O94" t="s">
        <v>1681</v>
      </c>
      <c r="P94" t="s">
        <v>1681</v>
      </c>
      <c r="Q94" t="s">
        <v>1682</v>
      </c>
      <c r="R94" t="s">
        <v>1681</v>
      </c>
      <c r="S94" t="s">
        <v>1681</v>
      </c>
      <c r="T94" t="s">
        <v>1681</v>
      </c>
      <c r="U94" t="s">
        <v>1681</v>
      </c>
      <c r="V94" t="s">
        <v>1681</v>
      </c>
      <c r="W94" t="s">
        <v>1681</v>
      </c>
      <c r="X94" t="s">
        <v>1681</v>
      </c>
      <c r="Y94" t="s">
        <v>1681</v>
      </c>
    </row>
    <row r="95" spans="1:25" x14ac:dyDescent="0.25">
      <c r="A95" t="s">
        <v>1263</v>
      </c>
      <c r="B95">
        <v>-0.189444166163277</v>
      </c>
      <c r="C95">
        <v>-0.22490346635650399</v>
      </c>
      <c r="D95">
        <v>-0.21798649297998399</v>
      </c>
      <c r="E95">
        <v>-0.41904729748707897</v>
      </c>
      <c r="F95">
        <v>0.16235863034644299</v>
      </c>
      <c r="G95">
        <v>0.23057723715415901</v>
      </c>
      <c r="H95">
        <v>-0.100228116535936</v>
      </c>
      <c r="I95">
        <v>-0.33220793459557502</v>
      </c>
      <c r="J95">
        <v>-0.68189566526242895</v>
      </c>
      <c r="K95">
        <v>0.786828671494882</v>
      </c>
      <c r="L95">
        <v>0.99190654269029499</v>
      </c>
      <c r="M95">
        <v>0.85672265743891596</v>
      </c>
      <c r="N95" t="s">
        <v>1681</v>
      </c>
      <c r="O95" t="s">
        <v>1681</v>
      </c>
      <c r="P95" t="s">
        <v>1682</v>
      </c>
      <c r="Q95" t="s">
        <v>1682</v>
      </c>
      <c r="R95" t="s">
        <v>1681</v>
      </c>
      <c r="S95" t="s">
        <v>1681</v>
      </c>
      <c r="T95" t="s">
        <v>1681</v>
      </c>
      <c r="U95" t="s">
        <v>1682</v>
      </c>
      <c r="V95" t="s">
        <v>1681</v>
      </c>
      <c r="W95" t="s">
        <v>1681</v>
      </c>
      <c r="X95" t="s">
        <v>1681</v>
      </c>
      <c r="Y95" t="s">
        <v>1681</v>
      </c>
    </row>
    <row r="96" spans="1:25" x14ac:dyDescent="0.25">
      <c r="A96" t="s">
        <v>1265</v>
      </c>
      <c r="B96">
        <v>3.0501662738289399</v>
      </c>
      <c r="C96">
        <v>3.0501662738289399</v>
      </c>
      <c r="D96">
        <v>3.0501662738289399</v>
      </c>
      <c r="E96">
        <v>3.0501662738289399</v>
      </c>
      <c r="F96">
        <v>2.5543959826421498</v>
      </c>
      <c r="G96">
        <v>3.7702162157843002</v>
      </c>
      <c r="H96">
        <v>1.5835091059589601</v>
      </c>
      <c r="I96">
        <v>3.0501662738289399</v>
      </c>
      <c r="J96">
        <v>3.0501662738289399</v>
      </c>
      <c r="K96">
        <v>4.2289740765658799</v>
      </c>
      <c r="L96">
        <v>3.0501662738289399</v>
      </c>
      <c r="M96">
        <v>2.4664318790984798</v>
      </c>
      <c r="N96" t="s">
        <v>1072</v>
      </c>
      <c r="O96" t="s">
        <v>1072</v>
      </c>
      <c r="P96" t="s">
        <v>1072</v>
      </c>
      <c r="Q96" t="s">
        <v>1072</v>
      </c>
      <c r="R96" t="s">
        <v>1681</v>
      </c>
      <c r="S96" t="s">
        <v>1681</v>
      </c>
      <c r="T96" t="s">
        <v>1681</v>
      </c>
      <c r="U96" t="s">
        <v>1072</v>
      </c>
      <c r="V96" t="s">
        <v>1072</v>
      </c>
      <c r="W96" t="s">
        <v>1681</v>
      </c>
      <c r="X96" t="s">
        <v>1072</v>
      </c>
      <c r="Y96" t="s">
        <v>1681</v>
      </c>
    </row>
    <row r="97" spans="1:25" x14ac:dyDescent="0.25">
      <c r="A97" t="s">
        <v>1267</v>
      </c>
      <c r="B97">
        <v>-0.43965244816895599</v>
      </c>
      <c r="C97">
        <v>-0.43965244816895599</v>
      </c>
      <c r="D97">
        <v>-0.43965244816895599</v>
      </c>
      <c r="E97">
        <v>-0.43965244816895599</v>
      </c>
      <c r="F97">
        <v>-0.55643700676485697</v>
      </c>
      <c r="G97">
        <v>-1.08607338293862</v>
      </c>
      <c r="H97">
        <v>-0.89871431799668</v>
      </c>
      <c r="I97">
        <v>-0.43965244816895599</v>
      </c>
      <c r="J97">
        <v>-0.23402749856847599</v>
      </c>
      <c r="K97">
        <v>0.55597813057582601</v>
      </c>
      <c r="L97">
        <v>-0.96557015321422501</v>
      </c>
      <c r="M97">
        <v>5.8814701894676497E-2</v>
      </c>
      <c r="N97" t="s">
        <v>1072</v>
      </c>
      <c r="O97" t="s">
        <v>1072</v>
      </c>
      <c r="P97" t="s">
        <v>1072</v>
      </c>
      <c r="Q97" t="s">
        <v>1072</v>
      </c>
      <c r="R97" t="s">
        <v>1681</v>
      </c>
      <c r="S97" t="s">
        <v>1681</v>
      </c>
      <c r="T97" t="s">
        <v>1681</v>
      </c>
      <c r="U97" t="s">
        <v>1072</v>
      </c>
      <c r="V97" t="s">
        <v>1681</v>
      </c>
      <c r="W97" t="s">
        <v>1681</v>
      </c>
      <c r="X97" t="s">
        <v>1681</v>
      </c>
      <c r="Y97" t="s">
        <v>1681</v>
      </c>
    </row>
    <row r="98" spans="1:25" x14ac:dyDescent="0.25">
      <c r="A98" t="s">
        <v>1269</v>
      </c>
      <c r="B98">
        <v>1.2146459014328701</v>
      </c>
      <c r="C98">
        <v>0.95517491039388103</v>
      </c>
      <c r="D98">
        <v>-0.56207875254153705</v>
      </c>
      <c r="E98">
        <v>0.30173686001469302</v>
      </c>
      <c r="F98">
        <v>1.18469476457705</v>
      </c>
      <c r="G98">
        <v>1.0429458049351601</v>
      </c>
      <c r="H98">
        <v>0.93377565258763895</v>
      </c>
      <c r="I98">
        <v>0.166828200208057</v>
      </c>
      <c r="J98">
        <v>0.17678570848609099</v>
      </c>
      <c r="K98">
        <v>0.488594694715691</v>
      </c>
      <c r="L98">
        <v>0.25135265372620902</v>
      </c>
      <c r="M98">
        <v>1.1625550795820301</v>
      </c>
      <c r="N98" t="s">
        <v>1681</v>
      </c>
      <c r="O98" t="s">
        <v>1681</v>
      </c>
      <c r="P98" t="s">
        <v>1681</v>
      </c>
      <c r="Q98" t="s">
        <v>1682</v>
      </c>
      <c r="R98" t="s">
        <v>1681</v>
      </c>
      <c r="S98" t="s">
        <v>1681</v>
      </c>
      <c r="T98" t="s">
        <v>1681</v>
      </c>
      <c r="U98" t="s">
        <v>1682</v>
      </c>
      <c r="V98" t="s">
        <v>1681</v>
      </c>
      <c r="W98" t="s">
        <v>1681</v>
      </c>
      <c r="X98" t="s">
        <v>1681</v>
      </c>
      <c r="Y98" t="s">
        <v>1681</v>
      </c>
    </row>
    <row r="99" spans="1:25" x14ac:dyDescent="0.25">
      <c r="A99" t="s">
        <v>1271</v>
      </c>
      <c r="B99">
        <v>1.4982771044637899</v>
      </c>
      <c r="C99">
        <v>1.5225349000684201</v>
      </c>
      <c r="D99">
        <v>1.3455568506998401</v>
      </c>
      <c r="E99">
        <v>0.30173686001469302</v>
      </c>
      <c r="F99">
        <v>1.6504851967929399</v>
      </c>
      <c r="G99">
        <v>1.7335388475547799</v>
      </c>
      <c r="H99">
        <v>0.88241389414660099</v>
      </c>
      <c r="I99">
        <v>0.82474390568591804</v>
      </c>
      <c r="J99">
        <v>1.56208077882276</v>
      </c>
      <c r="K99">
        <v>1.87816968911133</v>
      </c>
      <c r="L99">
        <v>0.63185080860319598</v>
      </c>
      <c r="M99">
        <v>1.5207480021564499</v>
      </c>
      <c r="N99" t="s">
        <v>1681</v>
      </c>
      <c r="O99" t="s">
        <v>1681</v>
      </c>
      <c r="P99" t="s">
        <v>1681</v>
      </c>
      <c r="Q99" t="s">
        <v>1682</v>
      </c>
      <c r="R99" t="s">
        <v>1681</v>
      </c>
      <c r="S99" t="s">
        <v>1681</v>
      </c>
      <c r="T99" t="s">
        <v>1681</v>
      </c>
      <c r="U99" t="s">
        <v>1681</v>
      </c>
      <c r="V99" t="s">
        <v>1681</v>
      </c>
      <c r="W99" t="s">
        <v>1681</v>
      </c>
      <c r="X99" t="s">
        <v>1681</v>
      </c>
      <c r="Y99" t="s">
        <v>1681</v>
      </c>
    </row>
    <row r="100" spans="1:25" x14ac:dyDescent="0.25">
      <c r="A100" t="s">
        <v>1273</v>
      </c>
      <c r="B100">
        <v>5.4873976125506901E-2</v>
      </c>
      <c r="C100">
        <v>0.35376754644445801</v>
      </c>
      <c r="D100">
        <v>0.66861338076627497</v>
      </c>
      <c r="E100">
        <v>0.30173686001469302</v>
      </c>
      <c r="F100">
        <v>0.148747314530941</v>
      </c>
      <c r="G100">
        <v>0.54055179077150695</v>
      </c>
      <c r="H100">
        <v>0.19553640668360101</v>
      </c>
      <c r="I100">
        <v>0.26173208748391003</v>
      </c>
      <c r="J100">
        <v>1.4658012845421399E-2</v>
      </c>
      <c r="K100">
        <v>0.16093432923741199</v>
      </c>
      <c r="L100">
        <v>0.87466109585254803</v>
      </c>
      <c r="M100">
        <v>9.5071372996736996E-3</v>
      </c>
      <c r="N100" t="s">
        <v>1681</v>
      </c>
      <c r="O100" t="s">
        <v>1681</v>
      </c>
      <c r="P100" t="s">
        <v>1681</v>
      </c>
      <c r="Q100" t="s">
        <v>1682</v>
      </c>
      <c r="R100" t="s">
        <v>1681</v>
      </c>
      <c r="S100" t="s">
        <v>1681</v>
      </c>
      <c r="T100" t="s">
        <v>1681</v>
      </c>
      <c r="U100" t="s">
        <v>1681</v>
      </c>
      <c r="V100" t="s">
        <v>1681</v>
      </c>
      <c r="W100" t="s">
        <v>1681</v>
      </c>
      <c r="X100" t="s">
        <v>1681</v>
      </c>
      <c r="Y100" t="s">
        <v>1681</v>
      </c>
    </row>
    <row r="101" spans="1:25" x14ac:dyDescent="0.25">
      <c r="A101" t="s">
        <v>1275</v>
      </c>
      <c r="B101">
        <v>0.578228289393796</v>
      </c>
      <c r="C101">
        <v>1.6066898723337999</v>
      </c>
      <c r="D101">
        <v>0.43711636776343699</v>
      </c>
      <c r="E101">
        <v>1.1201423705089499</v>
      </c>
      <c r="F101">
        <v>4.9026397605613503E-2</v>
      </c>
      <c r="G101">
        <v>0.53952084750692697</v>
      </c>
      <c r="H101">
        <v>1.0208725948753901</v>
      </c>
      <c r="I101">
        <v>0.166828200208057</v>
      </c>
      <c r="J101">
        <v>0.68187682779908598</v>
      </c>
      <c r="K101">
        <v>1.2573785857092601</v>
      </c>
      <c r="L101">
        <v>2.1731586880220801</v>
      </c>
      <c r="M101">
        <v>1.2632954227631601</v>
      </c>
      <c r="N101" t="s">
        <v>1681</v>
      </c>
      <c r="O101" t="s">
        <v>1681</v>
      </c>
      <c r="P101" t="s">
        <v>1681</v>
      </c>
      <c r="Q101" t="s">
        <v>1681</v>
      </c>
      <c r="R101" t="s">
        <v>1681</v>
      </c>
      <c r="S101" t="s">
        <v>1681</v>
      </c>
      <c r="T101" t="s">
        <v>1681</v>
      </c>
      <c r="U101" t="s">
        <v>1682</v>
      </c>
      <c r="V101" t="s">
        <v>1681</v>
      </c>
      <c r="W101" t="s">
        <v>1681</v>
      </c>
      <c r="X101" t="s">
        <v>1681</v>
      </c>
      <c r="Y101" t="s">
        <v>1681</v>
      </c>
    </row>
    <row r="102" spans="1:25" x14ac:dyDescent="0.25">
      <c r="A102" t="s">
        <v>1277</v>
      </c>
      <c r="B102">
        <v>0.70025765908158399</v>
      </c>
      <c r="C102">
        <v>1.17212125956489</v>
      </c>
      <c r="D102">
        <v>0.42427597793861499</v>
      </c>
      <c r="E102">
        <v>0.30173686001469302</v>
      </c>
      <c r="F102">
        <v>0.45043905525502098</v>
      </c>
      <c r="G102">
        <v>-1.4228382792002101</v>
      </c>
      <c r="H102">
        <v>0.82464567766381103</v>
      </c>
      <c r="I102">
        <v>0.166828200208057</v>
      </c>
      <c r="J102">
        <v>0.61930333073803001</v>
      </c>
      <c r="K102">
        <v>1.0606050914463501</v>
      </c>
      <c r="L102">
        <v>-0.43491929380352601</v>
      </c>
      <c r="M102">
        <v>0.10351308062643499</v>
      </c>
      <c r="N102" t="s">
        <v>1682</v>
      </c>
      <c r="O102" t="s">
        <v>1682</v>
      </c>
      <c r="P102" t="s">
        <v>1682</v>
      </c>
      <c r="Q102" t="s">
        <v>1682</v>
      </c>
      <c r="R102" t="s">
        <v>1682</v>
      </c>
      <c r="S102" t="s">
        <v>1681</v>
      </c>
      <c r="T102" t="s">
        <v>1682</v>
      </c>
      <c r="U102" t="s">
        <v>1682</v>
      </c>
      <c r="V102" t="s">
        <v>1682</v>
      </c>
      <c r="W102" t="s">
        <v>1682</v>
      </c>
      <c r="X102" t="s">
        <v>1681</v>
      </c>
      <c r="Y102" t="s">
        <v>1681</v>
      </c>
    </row>
    <row r="103" spans="1:25" x14ac:dyDescent="0.25">
      <c r="A103" t="s">
        <v>1279</v>
      </c>
      <c r="B103">
        <v>-0.161929470936065</v>
      </c>
      <c r="C103">
        <v>-5.63240642820034E-2</v>
      </c>
      <c r="D103">
        <v>0.148977341323209</v>
      </c>
      <c r="E103">
        <v>-0.161929470936065</v>
      </c>
      <c r="F103">
        <v>-1.39271431228756</v>
      </c>
      <c r="G103">
        <v>0.43329148136909901</v>
      </c>
      <c r="H103">
        <v>3.8524484783295002E-3</v>
      </c>
      <c r="I103">
        <v>-0.161929470936065</v>
      </c>
      <c r="J103">
        <v>0.63555452566570103</v>
      </c>
      <c r="K103">
        <v>1.7191823138619599E-3</v>
      </c>
      <c r="L103">
        <v>-0.353221579469292</v>
      </c>
      <c r="M103">
        <v>-0.32647110607799801</v>
      </c>
      <c r="N103" t="s">
        <v>1072</v>
      </c>
      <c r="O103" t="s">
        <v>1682</v>
      </c>
      <c r="P103" t="s">
        <v>1682</v>
      </c>
      <c r="Q103" t="s">
        <v>1072</v>
      </c>
      <c r="R103" t="s">
        <v>1682</v>
      </c>
      <c r="S103" t="s">
        <v>1681</v>
      </c>
      <c r="T103" t="s">
        <v>1682</v>
      </c>
      <c r="U103" t="s">
        <v>1072</v>
      </c>
      <c r="V103" t="s">
        <v>1681</v>
      </c>
      <c r="W103" t="s">
        <v>1682</v>
      </c>
      <c r="X103" t="s">
        <v>1681</v>
      </c>
      <c r="Y103" t="s">
        <v>1681</v>
      </c>
    </row>
    <row r="104" spans="1:25" x14ac:dyDescent="0.25">
      <c r="A104" t="s">
        <v>1281</v>
      </c>
      <c r="B104">
        <v>0.205218610575049</v>
      </c>
      <c r="C104">
        <v>-5.63240642820034E-2</v>
      </c>
      <c r="D104">
        <v>0.148977341323209</v>
      </c>
      <c r="E104">
        <v>0.205218610575049</v>
      </c>
      <c r="F104">
        <v>-1.39271431228756</v>
      </c>
      <c r="G104">
        <v>-0.52431065484500905</v>
      </c>
      <c r="H104">
        <v>3.8524484783295002E-3</v>
      </c>
      <c r="I104">
        <v>0.205218610575049</v>
      </c>
      <c r="J104">
        <v>7.5512019691224994E-2</v>
      </c>
      <c r="K104">
        <v>0.75827883365021798</v>
      </c>
      <c r="L104">
        <v>-0.49342392760251202</v>
      </c>
      <c r="M104">
        <v>-6.9748147212584904E-2</v>
      </c>
      <c r="N104" t="s">
        <v>1072</v>
      </c>
      <c r="O104" t="s">
        <v>1682</v>
      </c>
      <c r="P104" t="s">
        <v>1682</v>
      </c>
      <c r="Q104" t="s">
        <v>1072</v>
      </c>
      <c r="R104" t="s">
        <v>1682</v>
      </c>
      <c r="S104" t="s">
        <v>1681</v>
      </c>
      <c r="T104" t="s">
        <v>1682</v>
      </c>
      <c r="U104" t="s">
        <v>1072</v>
      </c>
      <c r="V104" t="s">
        <v>1682</v>
      </c>
      <c r="W104" t="s">
        <v>1681</v>
      </c>
      <c r="X104" t="s">
        <v>1682</v>
      </c>
      <c r="Y104" t="s">
        <v>1682</v>
      </c>
    </row>
    <row r="105" spans="1:25" x14ac:dyDescent="0.25">
      <c r="A105" t="s">
        <v>1283</v>
      </c>
      <c r="B105">
        <v>-0.48275035684263001</v>
      </c>
      <c r="C105">
        <v>-5.63240642820034E-2</v>
      </c>
      <c r="D105">
        <v>-0.175444202811326</v>
      </c>
      <c r="E105">
        <v>-0.48275035684263001</v>
      </c>
      <c r="F105">
        <v>-1.5812243281387199</v>
      </c>
      <c r="G105">
        <v>-9.5816343285884495E-2</v>
      </c>
      <c r="H105">
        <v>3.8524484783295002E-3</v>
      </c>
      <c r="I105">
        <v>-0.48275035684263001</v>
      </c>
      <c r="J105">
        <v>-0.48666204139283797</v>
      </c>
      <c r="K105">
        <v>-0.32204914993498102</v>
      </c>
      <c r="L105">
        <v>-0.588949473242942</v>
      </c>
      <c r="M105">
        <v>-0.76552339630993305</v>
      </c>
      <c r="N105" t="s">
        <v>1072</v>
      </c>
      <c r="O105" t="s">
        <v>1682</v>
      </c>
      <c r="P105" t="s">
        <v>1681</v>
      </c>
      <c r="Q105" t="s">
        <v>1072</v>
      </c>
      <c r="R105" t="s">
        <v>1681</v>
      </c>
      <c r="S105" t="s">
        <v>1681</v>
      </c>
      <c r="T105" t="s">
        <v>1682</v>
      </c>
      <c r="U105" t="s">
        <v>1072</v>
      </c>
      <c r="V105" t="s">
        <v>1681</v>
      </c>
      <c r="W105" t="s">
        <v>1681</v>
      </c>
      <c r="X105" t="s">
        <v>1681</v>
      </c>
      <c r="Y105" t="s">
        <v>1681</v>
      </c>
    </row>
    <row r="106" spans="1:25" x14ac:dyDescent="0.25">
      <c r="A106" t="s">
        <v>1285</v>
      </c>
      <c r="B106">
        <v>3.0069945985092099E-2</v>
      </c>
      <c r="C106">
        <v>3.0069945985092099E-2</v>
      </c>
      <c r="D106">
        <v>3.0069945985092099E-2</v>
      </c>
      <c r="E106">
        <v>3.0069945985092099E-2</v>
      </c>
      <c r="F106">
        <v>3.0069945985092099E-2</v>
      </c>
      <c r="G106">
        <v>0.516596880253963</v>
      </c>
      <c r="H106">
        <v>1.3362307125328099</v>
      </c>
      <c r="I106">
        <v>3.0069945985092099E-2</v>
      </c>
      <c r="J106">
        <v>0.37600882846842199</v>
      </c>
      <c r="K106">
        <v>0.51223747970382605</v>
      </c>
      <c r="L106">
        <v>0.34173323029140501</v>
      </c>
      <c r="M106">
        <v>-0.15382986452889499</v>
      </c>
      <c r="N106" t="s">
        <v>1072</v>
      </c>
      <c r="O106" t="s">
        <v>1072</v>
      </c>
      <c r="P106" t="s">
        <v>1072</v>
      </c>
      <c r="Q106" t="s">
        <v>1072</v>
      </c>
      <c r="R106" t="s">
        <v>1072</v>
      </c>
      <c r="S106" t="s">
        <v>1682</v>
      </c>
      <c r="T106" t="s">
        <v>1682</v>
      </c>
      <c r="U106" t="s">
        <v>1072</v>
      </c>
      <c r="V106" t="s">
        <v>1682</v>
      </c>
      <c r="W106" t="s">
        <v>1681</v>
      </c>
      <c r="X106" t="s">
        <v>1682</v>
      </c>
      <c r="Y106" t="s">
        <v>1682</v>
      </c>
    </row>
    <row r="107" spans="1:25" x14ac:dyDescent="0.25">
      <c r="A107" t="s">
        <v>1287</v>
      </c>
      <c r="B107">
        <v>0.60370581315180905</v>
      </c>
      <c r="C107">
        <v>0.60370581315180905</v>
      </c>
      <c r="D107">
        <v>0.60370581315180905</v>
      </c>
      <c r="E107">
        <v>0.60370581315180905</v>
      </c>
      <c r="F107">
        <v>0.60370581315180905</v>
      </c>
      <c r="G107">
        <v>0.516596880253963</v>
      </c>
      <c r="H107">
        <v>1.3362307125328099</v>
      </c>
      <c r="I107">
        <v>0.60370581315180905</v>
      </c>
      <c r="J107">
        <v>0.37600882846842199</v>
      </c>
      <c r="K107">
        <v>0.93187786957421803</v>
      </c>
      <c r="L107">
        <v>0.34173323029140501</v>
      </c>
      <c r="M107">
        <v>-0.15382986452889499</v>
      </c>
      <c r="N107" t="s">
        <v>1095</v>
      </c>
      <c r="O107" t="s">
        <v>1095</v>
      </c>
      <c r="P107" t="s">
        <v>1095</v>
      </c>
      <c r="Q107" t="s">
        <v>1095</v>
      </c>
      <c r="R107" t="s">
        <v>1095</v>
      </c>
      <c r="S107" t="s">
        <v>1682</v>
      </c>
      <c r="T107" t="s">
        <v>1682</v>
      </c>
      <c r="U107" t="s">
        <v>1095</v>
      </c>
      <c r="V107" t="s">
        <v>1682</v>
      </c>
      <c r="W107" t="s">
        <v>1682</v>
      </c>
      <c r="X107" t="s">
        <v>1682</v>
      </c>
      <c r="Y107" t="s">
        <v>1682</v>
      </c>
    </row>
    <row r="108" spans="1:25" x14ac:dyDescent="0.25">
      <c r="A108" t="s">
        <v>1289</v>
      </c>
      <c r="B108">
        <v>2.0308115692864299</v>
      </c>
      <c r="C108">
        <v>2.0308115692864299</v>
      </c>
      <c r="D108">
        <v>2.0308115692864299</v>
      </c>
      <c r="E108">
        <v>2.0308115692864299</v>
      </c>
      <c r="F108">
        <v>2.0308115692864299</v>
      </c>
      <c r="G108">
        <v>0.516596880253963</v>
      </c>
      <c r="H108">
        <v>1.3362307125328099</v>
      </c>
      <c r="I108">
        <v>2.0308115692864299</v>
      </c>
      <c r="J108">
        <v>0.37600882846842199</v>
      </c>
      <c r="K108">
        <v>0.93187786957421803</v>
      </c>
      <c r="L108">
        <v>0.34173323029140501</v>
      </c>
      <c r="M108">
        <v>-0.15382986452889499</v>
      </c>
      <c r="N108" t="s">
        <v>1072</v>
      </c>
      <c r="O108" t="s">
        <v>1072</v>
      </c>
      <c r="P108" t="s">
        <v>1072</v>
      </c>
      <c r="Q108" t="s">
        <v>1072</v>
      </c>
      <c r="R108" t="s">
        <v>1072</v>
      </c>
      <c r="S108" t="s">
        <v>1682</v>
      </c>
      <c r="T108" t="s">
        <v>1682</v>
      </c>
      <c r="U108" t="s">
        <v>1072</v>
      </c>
      <c r="V108" t="s">
        <v>1682</v>
      </c>
      <c r="W108" t="s">
        <v>1682</v>
      </c>
      <c r="X108" t="s">
        <v>1682</v>
      </c>
      <c r="Y108" t="s">
        <v>1682</v>
      </c>
    </row>
    <row r="109" spans="1:25" x14ac:dyDescent="0.25">
      <c r="A109" t="s">
        <v>1291</v>
      </c>
      <c r="B109">
        <v>-0.93302771988642497</v>
      </c>
      <c r="C109">
        <v>-0.93302771988642497</v>
      </c>
      <c r="D109">
        <v>-0.93302771988642497</v>
      </c>
      <c r="E109">
        <v>-0.93302771988642497</v>
      </c>
      <c r="F109">
        <v>-0.93302771988642497</v>
      </c>
      <c r="G109">
        <v>0.516596880253963</v>
      </c>
      <c r="H109">
        <v>1.3362307125328099</v>
      </c>
      <c r="I109">
        <v>-0.93302771988642497</v>
      </c>
      <c r="J109">
        <v>0.37600882846842199</v>
      </c>
      <c r="K109">
        <v>0.93187786957421803</v>
      </c>
      <c r="L109">
        <v>0.34173323029140501</v>
      </c>
      <c r="M109">
        <v>-0.15382986452889499</v>
      </c>
      <c r="N109" t="s">
        <v>1072</v>
      </c>
      <c r="O109" t="s">
        <v>1072</v>
      </c>
      <c r="P109" t="s">
        <v>1072</v>
      </c>
      <c r="Q109" t="s">
        <v>1072</v>
      </c>
      <c r="R109" t="s">
        <v>1072</v>
      </c>
      <c r="S109" t="s">
        <v>1682</v>
      </c>
      <c r="T109" t="s">
        <v>1682</v>
      </c>
      <c r="U109" t="s">
        <v>1072</v>
      </c>
      <c r="V109" t="s">
        <v>1682</v>
      </c>
      <c r="W109" t="s">
        <v>1682</v>
      </c>
      <c r="X109" t="s">
        <v>1682</v>
      </c>
      <c r="Y109" t="s">
        <v>1682</v>
      </c>
    </row>
    <row r="110" spans="1:25" x14ac:dyDescent="0.25">
      <c r="A110" t="s">
        <v>1293</v>
      </c>
      <c r="B110">
        <v>-0.18130514751225599</v>
      </c>
      <c r="C110">
        <v>-0.18130514751225599</v>
      </c>
      <c r="D110">
        <v>-0.18130514751225599</v>
      </c>
      <c r="E110">
        <v>-0.18130514751225599</v>
      </c>
      <c r="F110">
        <v>-0.18130514751225599</v>
      </c>
      <c r="G110">
        <v>1.1326732586153301</v>
      </c>
      <c r="H110">
        <v>-0.18130514751225599</v>
      </c>
      <c r="I110">
        <v>-0.18130514751225599</v>
      </c>
      <c r="J110">
        <v>-0.20189563214276399</v>
      </c>
      <c r="K110">
        <v>-0.67726919059282797</v>
      </c>
      <c r="L110">
        <v>-0.18130514751225599</v>
      </c>
      <c r="M110">
        <v>-0.47957539780324898</v>
      </c>
      <c r="N110" t="s">
        <v>1072</v>
      </c>
      <c r="O110" t="s">
        <v>1072</v>
      </c>
      <c r="P110" t="s">
        <v>1072</v>
      </c>
      <c r="Q110" t="s">
        <v>1072</v>
      </c>
      <c r="R110" t="s">
        <v>1072</v>
      </c>
      <c r="S110" t="s">
        <v>1681</v>
      </c>
      <c r="T110" t="s">
        <v>1072</v>
      </c>
      <c r="U110" t="s">
        <v>1072</v>
      </c>
      <c r="V110" t="s">
        <v>1682</v>
      </c>
      <c r="W110" t="s">
        <v>1681</v>
      </c>
      <c r="X110" t="s">
        <v>1072</v>
      </c>
      <c r="Y110" t="s">
        <v>1682</v>
      </c>
    </row>
    <row r="111" spans="1:25" x14ac:dyDescent="0.25">
      <c r="A111" t="s">
        <v>1295</v>
      </c>
      <c r="B111">
        <v>-0.50735161081303704</v>
      </c>
      <c r="C111">
        <v>-0.50735161081303704</v>
      </c>
      <c r="D111">
        <v>-0.50735161081303704</v>
      </c>
      <c r="E111">
        <v>-0.50735161081303704</v>
      </c>
      <c r="F111">
        <v>-0.50735161081303704</v>
      </c>
      <c r="G111">
        <v>-0.19520676755264901</v>
      </c>
      <c r="H111">
        <v>-0.50735161081303704</v>
      </c>
      <c r="I111">
        <v>-0.50735161081303704</v>
      </c>
      <c r="J111">
        <v>-0.20189563214276399</v>
      </c>
      <c r="K111">
        <v>-0.64165487073861305</v>
      </c>
      <c r="L111">
        <v>-0.50735161081303704</v>
      </c>
      <c r="M111">
        <v>-0.47957539780324898</v>
      </c>
      <c r="N111" t="s">
        <v>1095</v>
      </c>
      <c r="O111" t="s">
        <v>1095</v>
      </c>
      <c r="P111" t="s">
        <v>1095</v>
      </c>
      <c r="Q111" t="s">
        <v>1095</v>
      </c>
      <c r="R111" t="s">
        <v>1095</v>
      </c>
      <c r="S111" t="s">
        <v>1682</v>
      </c>
      <c r="T111" t="s">
        <v>1095</v>
      </c>
      <c r="U111" t="s">
        <v>1095</v>
      </c>
      <c r="V111" t="s">
        <v>1682</v>
      </c>
      <c r="W111" t="s">
        <v>1682</v>
      </c>
      <c r="X111" t="s">
        <v>1095</v>
      </c>
      <c r="Y111" t="s">
        <v>1682</v>
      </c>
    </row>
    <row r="112" spans="1:25" x14ac:dyDescent="0.25">
      <c r="A112" t="s">
        <v>1297</v>
      </c>
      <c r="B112">
        <v>-0.84380092657960803</v>
      </c>
      <c r="C112">
        <v>-0.84380092657960803</v>
      </c>
      <c r="D112">
        <v>-0.84380092657960803</v>
      </c>
      <c r="E112">
        <v>-0.84380092657960803</v>
      </c>
      <c r="F112">
        <v>-0.84380092657960803</v>
      </c>
      <c r="G112">
        <v>-0.93198480865586997</v>
      </c>
      <c r="H112">
        <v>-0.84380092657960803</v>
      </c>
      <c r="I112">
        <v>-0.84380092657960803</v>
      </c>
      <c r="J112">
        <v>-1.56049411589956</v>
      </c>
      <c r="K112">
        <v>-0.45783151070808498</v>
      </c>
      <c r="L112">
        <v>-0.84380092657960803</v>
      </c>
      <c r="M112">
        <v>-0.47957539780324898</v>
      </c>
      <c r="N112" t="s">
        <v>1072</v>
      </c>
      <c r="O112" t="s">
        <v>1072</v>
      </c>
      <c r="P112" t="s">
        <v>1072</v>
      </c>
      <c r="Q112" t="s">
        <v>1072</v>
      </c>
      <c r="R112" t="s">
        <v>1072</v>
      </c>
      <c r="S112" t="s">
        <v>1681</v>
      </c>
      <c r="T112" t="s">
        <v>1072</v>
      </c>
      <c r="U112" t="s">
        <v>1072</v>
      </c>
      <c r="V112" t="s">
        <v>1681</v>
      </c>
      <c r="W112" t="s">
        <v>1681</v>
      </c>
      <c r="X112" t="s">
        <v>1072</v>
      </c>
      <c r="Y112" t="s">
        <v>1682</v>
      </c>
    </row>
    <row r="113" spans="1:25" x14ac:dyDescent="0.25">
      <c r="A113" t="s">
        <v>1299</v>
      </c>
      <c r="B113">
        <v>0.92597520645159703</v>
      </c>
      <c r="C113">
        <v>0.85586729243399495</v>
      </c>
      <c r="D113">
        <v>1.70502655922443</v>
      </c>
      <c r="E113">
        <v>0.92597520645159703</v>
      </c>
      <c r="F113">
        <v>1.49585127655061</v>
      </c>
      <c r="G113">
        <v>1.5605339447264599</v>
      </c>
      <c r="H113">
        <v>1.3844382753029301</v>
      </c>
      <c r="I113">
        <v>0.92597520645159703</v>
      </c>
      <c r="J113">
        <v>0.150770090912935</v>
      </c>
      <c r="K113">
        <v>1.32286804364272</v>
      </c>
      <c r="L113">
        <v>0.63951694638053502</v>
      </c>
      <c r="M113">
        <v>0.62746225077513096</v>
      </c>
      <c r="N113" t="s">
        <v>1072</v>
      </c>
      <c r="O113" t="s">
        <v>1682</v>
      </c>
      <c r="P113" t="s">
        <v>1682</v>
      </c>
      <c r="Q113" t="s">
        <v>1072</v>
      </c>
      <c r="R113" t="s">
        <v>1681</v>
      </c>
      <c r="S113" t="s">
        <v>1682</v>
      </c>
      <c r="T113" t="s">
        <v>1681</v>
      </c>
      <c r="U113" t="s">
        <v>1072</v>
      </c>
      <c r="V113" t="s">
        <v>1682</v>
      </c>
      <c r="W113" t="s">
        <v>1681</v>
      </c>
      <c r="X113" t="s">
        <v>1682</v>
      </c>
      <c r="Y113" t="s">
        <v>1682</v>
      </c>
    </row>
    <row r="114" spans="1:25" x14ac:dyDescent="0.25">
      <c r="A114" t="s">
        <v>1301</v>
      </c>
      <c r="B114">
        <v>0.52073892430465896</v>
      </c>
      <c r="C114">
        <v>0.85586729243399495</v>
      </c>
      <c r="D114">
        <v>1.70502655922443</v>
      </c>
      <c r="E114">
        <v>0.52073892430465896</v>
      </c>
      <c r="F114">
        <v>1.65615657348297</v>
      </c>
      <c r="G114">
        <v>1.6191659430665599</v>
      </c>
      <c r="H114">
        <v>-0.59079203782688094</v>
      </c>
      <c r="I114">
        <v>0.52073892430465896</v>
      </c>
      <c r="J114">
        <v>1.3008532795233001</v>
      </c>
      <c r="K114">
        <v>-1.3018692913591701</v>
      </c>
      <c r="L114">
        <v>0.80079652051746397</v>
      </c>
      <c r="M114">
        <v>0.98371980202026199</v>
      </c>
      <c r="N114" t="s">
        <v>1072</v>
      </c>
      <c r="O114" t="s">
        <v>1682</v>
      </c>
      <c r="P114" t="s">
        <v>1682</v>
      </c>
      <c r="Q114" t="s">
        <v>1072</v>
      </c>
      <c r="R114" t="s">
        <v>1682</v>
      </c>
      <c r="S114" t="s">
        <v>1681</v>
      </c>
      <c r="T114" t="s">
        <v>1681</v>
      </c>
      <c r="U114" t="s">
        <v>1072</v>
      </c>
      <c r="V114" t="s">
        <v>1681</v>
      </c>
      <c r="W114" t="s">
        <v>1681</v>
      </c>
      <c r="X114" t="s">
        <v>1681</v>
      </c>
      <c r="Y114" t="s">
        <v>1681</v>
      </c>
    </row>
    <row r="115" spans="1:25" x14ac:dyDescent="0.25">
      <c r="A115" t="s">
        <v>1303</v>
      </c>
      <c r="B115">
        <v>-0.29626183795335098</v>
      </c>
      <c r="C115">
        <v>-0.367747443398174</v>
      </c>
      <c r="D115">
        <v>-0.477879228991476</v>
      </c>
      <c r="E115">
        <v>-9.4400657245146499E-2</v>
      </c>
      <c r="F115">
        <v>-0.81622750396897303</v>
      </c>
      <c r="G115">
        <v>-0.35413054359802698</v>
      </c>
      <c r="H115">
        <v>-0.22735040107134799</v>
      </c>
      <c r="I115">
        <v>0.34382463933597801</v>
      </c>
      <c r="J115">
        <v>-0.306102068371639</v>
      </c>
      <c r="K115">
        <v>0.24989277767659299</v>
      </c>
      <c r="L115">
        <v>4.57497849455464E-2</v>
      </c>
      <c r="M115">
        <v>-0.33604742239767499</v>
      </c>
      <c r="N115" t="s">
        <v>1681</v>
      </c>
      <c r="O115" t="s">
        <v>1681</v>
      </c>
      <c r="P115" t="s">
        <v>1681</v>
      </c>
      <c r="Q115" t="s">
        <v>1681</v>
      </c>
      <c r="R115" t="s">
        <v>1681</v>
      </c>
      <c r="S115" t="s">
        <v>1681</v>
      </c>
      <c r="T115" t="s">
        <v>1681</v>
      </c>
      <c r="U115" t="s">
        <v>1681</v>
      </c>
      <c r="V115" t="s">
        <v>1681</v>
      </c>
      <c r="W115" t="s">
        <v>1681</v>
      </c>
      <c r="X115" t="s">
        <v>1681</v>
      </c>
      <c r="Y115" t="s">
        <v>1681</v>
      </c>
    </row>
    <row r="116" spans="1:25" x14ac:dyDescent="0.25">
      <c r="A116" t="s">
        <v>1305</v>
      </c>
      <c r="B116">
        <v>0.95983904636045503</v>
      </c>
      <c r="C116">
        <v>1.1223673459007599</v>
      </c>
      <c r="D116">
        <v>0.67930264609341995</v>
      </c>
      <c r="E116">
        <v>1.0821745650361301</v>
      </c>
      <c r="F116">
        <v>0.76947053813857702</v>
      </c>
      <c r="G116">
        <v>1.1583118186940899</v>
      </c>
      <c r="H116">
        <v>0.65536133759606097</v>
      </c>
      <c r="I116">
        <v>-2.2640655987807598E-3</v>
      </c>
      <c r="J116">
        <v>1.1539532278632501</v>
      </c>
      <c r="K116">
        <v>1.4757707888806799</v>
      </c>
      <c r="L116">
        <v>0.78822624593513302</v>
      </c>
      <c r="M116">
        <v>1.0059417669044699</v>
      </c>
      <c r="N116" t="s">
        <v>1681</v>
      </c>
      <c r="O116" t="s">
        <v>1681</v>
      </c>
      <c r="P116" t="s">
        <v>1681</v>
      </c>
      <c r="Q116" t="s">
        <v>1072</v>
      </c>
      <c r="R116" t="s">
        <v>1681</v>
      </c>
      <c r="S116" t="s">
        <v>1681</v>
      </c>
      <c r="T116" t="s">
        <v>1681</v>
      </c>
      <c r="U116" t="s">
        <v>1681</v>
      </c>
      <c r="V116" t="s">
        <v>1681</v>
      </c>
      <c r="W116" t="s">
        <v>1681</v>
      </c>
      <c r="X116" t="s">
        <v>1681</v>
      </c>
      <c r="Y116" t="s">
        <v>1681</v>
      </c>
    </row>
    <row r="117" spans="1:25" x14ac:dyDescent="0.25">
      <c r="A117" t="s">
        <v>1307</v>
      </c>
      <c r="B117">
        <v>-0.82697129984117901</v>
      </c>
      <c r="C117">
        <v>-0.50651647262571997</v>
      </c>
      <c r="D117">
        <v>-0.31612561175262899</v>
      </c>
      <c r="E117">
        <v>-0.44719103085900502</v>
      </c>
      <c r="F117">
        <v>-0.95713666008145803</v>
      </c>
      <c r="G117">
        <v>-1.08137390205294</v>
      </c>
      <c r="H117">
        <v>-1.3183363332531499</v>
      </c>
      <c r="I117">
        <v>-0.88505144938971603</v>
      </c>
      <c r="J117">
        <v>-1.13495888188725</v>
      </c>
      <c r="K117">
        <v>-0.985193762594191</v>
      </c>
      <c r="L117">
        <v>-0.71484705999216802</v>
      </c>
      <c r="M117">
        <v>-0.70775060079276597</v>
      </c>
      <c r="N117" t="s">
        <v>1681</v>
      </c>
      <c r="O117" t="s">
        <v>1681</v>
      </c>
      <c r="P117" t="s">
        <v>1681</v>
      </c>
      <c r="Q117" t="s">
        <v>1681</v>
      </c>
      <c r="R117" t="s">
        <v>1681</v>
      </c>
      <c r="S117" t="s">
        <v>1681</v>
      </c>
      <c r="T117" t="s">
        <v>1681</v>
      </c>
      <c r="U117" t="s">
        <v>1681</v>
      </c>
      <c r="V117" t="s">
        <v>1681</v>
      </c>
      <c r="W117" t="s">
        <v>1681</v>
      </c>
      <c r="X117" t="s">
        <v>1681</v>
      </c>
      <c r="Y117" t="s">
        <v>1681</v>
      </c>
    </row>
    <row r="118" spans="1:25" x14ac:dyDescent="0.25">
      <c r="A118" t="s">
        <v>1309</v>
      </c>
      <c r="B118">
        <v>-0.610166066787029</v>
      </c>
      <c r="C118">
        <v>-1.0072471675675001</v>
      </c>
      <c r="D118">
        <v>-6.9147914109201597E-2</v>
      </c>
      <c r="E118">
        <v>4.6700196751330997E-2</v>
      </c>
      <c r="F118">
        <v>-0.71968677781233903</v>
      </c>
      <c r="G118">
        <v>-0.52434435047893901</v>
      </c>
      <c r="H118">
        <v>-0.35733283737017801</v>
      </c>
      <c r="I118">
        <v>-1.1543647582166501</v>
      </c>
      <c r="J118">
        <v>-0.67173430597773598</v>
      </c>
      <c r="K118">
        <v>-0.20844394597653501</v>
      </c>
      <c r="L118">
        <v>-0.25701574895038998</v>
      </c>
      <c r="M118">
        <v>-0.53240226270798696</v>
      </c>
      <c r="N118" t="s">
        <v>1681</v>
      </c>
      <c r="O118" t="s">
        <v>1681</v>
      </c>
      <c r="P118" t="s">
        <v>1681</v>
      </c>
      <c r="Q118" t="s">
        <v>1681</v>
      </c>
      <c r="R118" t="s">
        <v>1681</v>
      </c>
      <c r="S118" t="s">
        <v>1681</v>
      </c>
      <c r="T118" t="s">
        <v>1681</v>
      </c>
      <c r="U118" t="s">
        <v>1681</v>
      </c>
      <c r="V118" t="s">
        <v>1681</v>
      </c>
      <c r="W118" t="s">
        <v>1681</v>
      </c>
      <c r="X118" t="s">
        <v>1681</v>
      </c>
      <c r="Y118" t="s">
        <v>1681</v>
      </c>
    </row>
    <row r="119" spans="1:25" x14ac:dyDescent="0.25">
      <c r="A119" t="s">
        <v>1311</v>
      </c>
      <c r="B119">
        <v>1.0209508171307899</v>
      </c>
      <c r="C119">
        <v>1.0209508171307899</v>
      </c>
      <c r="D119">
        <v>1.0209508171307899</v>
      </c>
      <c r="E119">
        <v>1.0209508171307899</v>
      </c>
      <c r="F119">
        <v>1.0209508171307899</v>
      </c>
      <c r="G119">
        <v>0.915223226967951</v>
      </c>
      <c r="H119">
        <v>1.0209508171307899</v>
      </c>
      <c r="I119">
        <v>1.0209508171307899</v>
      </c>
      <c r="J119">
        <v>0.99274030884865205</v>
      </c>
      <c r="K119">
        <v>2.57462872607532</v>
      </c>
      <c r="L119">
        <v>0.72098647730124099</v>
      </c>
      <c r="M119">
        <v>0.211532693641832</v>
      </c>
      <c r="N119" t="s">
        <v>1072</v>
      </c>
      <c r="O119" t="s">
        <v>1072</v>
      </c>
      <c r="P119" t="s">
        <v>1072</v>
      </c>
      <c r="Q119" t="s">
        <v>1072</v>
      </c>
      <c r="R119" t="s">
        <v>1072</v>
      </c>
      <c r="S119" t="s">
        <v>1681</v>
      </c>
      <c r="T119" t="s">
        <v>1072</v>
      </c>
      <c r="U119" t="s">
        <v>1072</v>
      </c>
      <c r="V119" t="s">
        <v>1681</v>
      </c>
      <c r="W119" t="s">
        <v>1681</v>
      </c>
      <c r="X119" t="s">
        <v>1681</v>
      </c>
      <c r="Y119" t="s">
        <v>1681</v>
      </c>
    </row>
    <row r="120" spans="1:25" x14ac:dyDescent="0.25">
      <c r="A120" t="s">
        <v>1313</v>
      </c>
      <c r="B120">
        <v>1.6026317205773899</v>
      </c>
      <c r="C120">
        <v>1.0057037765511001</v>
      </c>
      <c r="D120">
        <v>1.00131191290934</v>
      </c>
      <c r="E120">
        <v>1.0057037765511001</v>
      </c>
      <c r="F120">
        <v>1.4030046184529801</v>
      </c>
      <c r="G120">
        <v>0.30940218200735198</v>
      </c>
      <c r="H120">
        <v>1.2671132883379399</v>
      </c>
      <c r="I120">
        <v>1.0057037765511001</v>
      </c>
      <c r="J120">
        <v>1.5221712104326199</v>
      </c>
      <c r="K120">
        <v>1.7238521188598901</v>
      </c>
      <c r="L120">
        <v>0.441364957351087</v>
      </c>
      <c r="M120">
        <v>0.41750720655733498</v>
      </c>
      <c r="N120" t="s">
        <v>1682</v>
      </c>
      <c r="O120" t="s">
        <v>1072</v>
      </c>
      <c r="P120" t="s">
        <v>1681</v>
      </c>
      <c r="Q120" t="s">
        <v>1072</v>
      </c>
      <c r="R120" t="s">
        <v>1682</v>
      </c>
      <c r="S120" t="s">
        <v>1681</v>
      </c>
      <c r="T120" t="s">
        <v>1681</v>
      </c>
      <c r="U120" t="s">
        <v>1072</v>
      </c>
      <c r="V120" t="s">
        <v>1681</v>
      </c>
      <c r="W120" t="s">
        <v>1681</v>
      </c>
      <c r="X120" t="s">
        <v>1682</v>
      </c>
      <c r="Y120" t="s">
        <v>1681</v>
      </c>
    </row>
    <row r="121" spans="1:25" x14ac:dyDescent="0.25">
      <c r="A121" t="s">
        <v>1315</v>
      </c>
      <c r="B121">
        <v>3.43676597439211</v>
      </c>
      <c r="C121">
        <v>4.5324599532520704</v>
      </c>
      <c r="D121">
        <v>1.8600627427375001</v>
      </c>
      <c r="E121">
        <v>4.5324599532520704</v>
      </c>
      <c r="F121">
        <v>2.8992396021804701</v>
      </c>
      <c r="G121">
        <v>5.8933966908387596</v>
      </c>
      <c r="H121">
        <v>1.9901142456635901</v>
      </c>
      <c r="I121">
        <v>4.5324599532520704</v>
      </c>
      <c r="J121">
        <v>2.4348670430439601</v>
      </c>
      <c r="K121">
        <v>7.1431512393066496</v>
      </c>
      <c r="L121">
        <v>2.4186667217540898</v>
      </c>
      <c r="M121">
        <v>2.9992909165741199</v>
      </c>
      <c r="N121" t="s">
        <v>1681</v>
      </c>
      <c r="O121" t="s">
        <v>1072</v>
      </c>
      <c r="P121" t="s">
        <v>1682</v>
      </c>
      <c r="Q121" t="s">
        <v>1072</v>
      </c>
      <c r="R121" t="s">
        <v>1681</v>
      </c>
      <c r="S121" t="s">
        <v>1681</v>
      </c>
      <c r="T121" t="s">
        <v>1682</v>
      </c>
      <c r="U121" t="s">
        <v>1072</v>
      </c>
      <c r="V121" t="s">
        <v>1681</v>
      </c>
      <c r="W121" t="s">
        <v>1681</v>
      </c>
      <c r="X121" t="s">
        <v>1681</v>
      </c>
      <c r="Y121" t="s">
        <v>1681</v>
      </c>
    </row>
    <row r="122" spans="1:25" x14ac:dyDescent="0.25">
      <c r="A122" t="s">
        <v>1317</v>
      </c>
      <c r="B122">
        <v>1.6026317205773899</v>
      </c>
      <c r="C122">
        <v>-0.43439808724279499</v>
      </c>
      <c r="D122">
        <v>1.8600627427375001</v>
      </c>
      <c r="E122">
        <v>-0.43439808724279499</v>
      </c>
      <c r="F122">
        <v>1.4030046184529801</v>
      </c>
      <c r="G122">
        <v>2.2191881998032801</v>
      </c>
      <c r="H122">
        <v>1.9901142456635901</v>
      </c>
      <c r="I122">
        <v>-0.43439808724279499</v>
      </c>
      <c r="J122">
        <v>1.68901592583022</v>
      </c>
      <c r="K122">
        <v>3.0082690320695701E-2</v>
      </c>
      <c r="L122">
        <v>0.441364957351087</v>
      </c>
      <c r="M122">
        <v>1.3324587391267</v>
      </c>
      <c r="N122" t="s">
        <v>1682</v>
      </c>
      <c r="O122" t="s">
        <v>1072</v>
      </c>
      <c r="P122" t="s">
        <v>1682</v>
      </c>
      <c r="Q122" t="s">
        <v>1072</v>
      </c>
      <c r="R122" t="s">
        <v>1682</v>
      </c>
      <c r="S122" t="s">
        <v>1682</v>
      </c>
      <c r="T122" t="s">
        <v>1682</v>
      </c>
      <c r="U122" t="s">
        <v>1072</v>
      </c>
      <c r="V122" t="s">
        <v>1682</v>
      </c>
      <c r="W122" t="s">
        <v>1681</v>
      </c>
      <c r="X122" t="s">
        <v>1682</v>
      </c>
      <c r="Y122" t="s">
        <v>1682</v>
      </c>
    </row>
    <row r="123" spans="1:25" x14ac:dyDescent="0.25">
      <c r="A123" t="s">
        <v>1319</v>
      </c>
      <c r="B123">
        <v>0.14528489744333101</v>
      </c>
      <c r="C123">
        <v>0.90084945787149395</v>
      </c>
      <c r="D123">
        <v>0.16636762939948299</v>
      </c>
      <c r="E123">
        <v>0.59659567133294</v>
      </c>
      <c r="F123">
        <v>0.89641471402103701</v>
      </c>
      <c r="G123">
        <v>0.80596822337421403</v>
      </c>
      <c r="H123">
        <v>0.91627942871574897</v>
      </c>
      <c r="I123">
        <v>0.175587194589676</v>
      </c>
      <c r="J123">
        <v>1.02418579874839</v>
      </c>
      <c r="K123">
        <v>0.71850561792569401</v>
      </c>
      <c r="L123">
        <v>0.486276128132207</v>
      </c>
      <c r="M123">
        <v>-0.18534881548731399</v>
      </c>
      <c r="N123" t="s">
        <v>1681</v>
      </c>
      <c r="O123" t="s">
        <v>1682</v>
      </c>
      <c r="P123" t="s">
        <v>1682</v>
      </c>
      <c r="Q123" t="s">
        <v>1072</v>
      </c>
      <c r="R123" t="s">
        <v>1681</v>
      </c>
      <c r="S123" t="s">
        <v>1681</v>
      </c>
      <c r="T123" t="s">
        <v>1681</v>
      </c>
      <c r="U123" t="s">
        <v>1682</v>
      </c>
      <c r="V123" t="s">
        <v>1681</v>
      </c>
      <c r="W123" t="s">
        <v>1681</v>
      </c>
      <c r="X123" t="s">
        <v>1681</v>
      </c>
      <c r="Y123" t="s">
        <v>1681</v>
      </c>
    </row>
    <row r="124" spans="1:25" x14ac:dyDescent="0.25">
      <c r="A124" t="s">
        <v>1321</v>
      </c>
      <c r="B124">
        <v>0.191352950384687</v>
      </c>
      <c r="C124">
        <v>0.90084945787149395</v>
      </c>
      <c r="D124">
        <v>0.16636762939948299</v>
      </c>
      <c r="E124">
        <v>0.63774860126351396</v>
      </c>
      <c r="F124">
        <v>0.31492480195870598</v>
      </c>
      <c r="G124">
        <v>0.49349983249718199</v>
      </c>
      <c r="H124">
        <v>0.629837601549043</v>
      </c>
      <c r="I124">
        <v>0.175587194589676</v>
      </c>
      <c r="J124">
        <v>1.0073941284441901</v>
      </c>
      <c r="K124">
        <v>0.53090035647731804</v>
      </c>
      <c r="L124">
        <v>0.48330402906702902</v>
      </c>
      <c r="M124">
        <v>-0.21715627449861399</v>
      </c>
      <c r="N124" t="s">
        <v>1682</v>
      </c>
      <c r="O124" t="s">
        <v>1682</v>
      </c>
      <c r="P124" t="s">
        <v>1682</v>
      </c>
      <c r="Q124" t="s">
        <v>1072</v>
      </c>
      <c r="R124" t="s">
        <v>1682</v>
      </c>
      <c r="S124" t="s">
        <v>1682</v>
      </c>
      <c r="T124" t="s">
        <v>1682</v>
      </c>
      <c r="U124" t="s">
        <v>1682</v>
      </c>
      <c r="V124" t="s">
        <v>1681</v>
      </c>
      <c r="W124" t="s">
        <v>1681</v>
      </c>
      <c r="X124" t="s">
        <v>1682</v>
      </c>
      <c r="Y124" t="s">
        <v>1682</v>
      </c>
    </row>
    <row r="125" spans="1:25" x14ac:dyDescent="0.25">
      <c r="A125" t="s">
        <v>1323</v>
      </c>
      <c r="B125">
        <v>0.191352950384687</v>
      </c>
      <c r="C125">
        <v>0.90084945787149395</v>
      </c>
      <c r="D125">
        <v>0.16636762939948299</v>
      </c>
      <c r="E125">
        <v>5.3986356741095101E-2</v>
      </c>
      <c r="F125">
        <v>0.31492480195870598</v>
      </c>
      <c r="G125">
        <v>-0.25445614634683</v>
      </c>
      <c r="H125">
        <v>0.629837601549043</v>
      </c>
      <c r="I125">
        <v>0.175587194589676</v>
      </c>
      <c r="J125">
        <v>2.9684765562772102E-2</v>
      </c>
      <c r="K125">
        <v>0.32310786042092599</v>
      </c>
      <c r="L125">
        <v>0.26725683030421399</v>
      </c>
      <c r="M125">
        <v>6.5464147252766794E-2</v>
      </c>
      <c r="N125" t="s">
        <v>1682</v>
      </c>
      <c r="O125" t="s">
        <v>1682</v>
      </c>
      <c r="P125" t="s">
        <v>1682</v>
      </c>
      <c r="Q125" t="s">
        <v>1072</v>
      </c>
      <c r="R125" t="s">
        <v>1682</v>
      </c>
      <c r="S125" t="s">
        <v>1681</v>
      </c>
      <c r="T125" t="s">
        <v>1682</v>
      </c>
      <c r="U125" t="s">
        <v>1682</v>
      </c>
      <c r="V125" t="s">
        <v>1681</v>
      </c>
      <c r="W125" t="s">
        <v>1681</v>
      </c>
      <c r="X125" t="s">
        <v>1681</v>
      </c>
      <c r="Y125" t="s">
        <v>1681</v>
      </c>
    </row>
    <row r="126" spans="1:25" x14ac:dyDescent="0.25">
      <c r="A126" t="s">
        <v>1325</v>
      </c>
      <c r="B126">
        <v>0.191352950384687</v>
      </c>
      <c r="C126">
        <v>0.90084945787149395</v>
      </c>
      <c r="D126">
        <v>0.16636762939948299</v>
      </c>
      <c r="E126">
        <v>-0.57199547929975203</v>
      </c>
      <c r="F126">
        <v>0.31492480195870598</v>
      </c>
      <c r="G126">
        <v>-1.4886273548904301</v>
      </c>
      <c r="H126">
        <v>0.629837601549043</v>
      </c>
      <c r="I126">
        <v>0.175587194589676</v>
      </c>
      <c r="J126">
        <v>0.77511923004942296</v>
      </c>
      <c r="K126">
        <v>-0.47077206086435902</v>
      </c>
      <c r="L126">
        <v>0.48330402906702902</v>
      </c>
      <c r="M126">
        <v>-0.21715627449861399</v>
      </c>
      <c r="N126" t="s">
        <v>1682</v>
      </c>
      <c r="O126" t="s">
        <v>1682</v>
      </c>
      <c r="P126" t="s">
        <v>1682</v>
      </c>
      <c r="Q126" t="s">
        <v>1072</v>
      </c>
      <c r="R126" t="s">
        <v>1682</v>
      </c>
      <c r="S126" t="s">
        <v>1681</v>
      </c>
      <c r="T126" t="s">
        <v>1682</v>
      </c>
      <c r="U126" t="s">
        <v>1682</v>
      </c>
      <c r="V126" t="s">
        <v>1682</v>
      </c>
      <c r="W126" t="s">
        <v>1681</v>
      </c>
      <c r="X126" t="s">
        <v>1682</v>
      </c>
      <c r="Y126" t="s">
        <v>1682</v>
      </c>
    </row>
    <row r="127" spans="1:25" x14ac:dyDescent="0.25">
      <c r="A127" t="s">
        <v>1327</v>
      </c>
      <c r="B127">
        <v>0.35093091947959698</v>
      </c>
      <c r="C127">
        <v>0.94876906668577299</v>
      </c>
      <c r="D127">
        <v>0.75584683436211797</v>
      </c>
      <c r="E127">
        <v>0.69542138892100003</v>
      </c>
      <c r="F127">
        <v>0.98356365321801298</v>
      </c>
      <c r="G127">
        <v>0.55699761683600502</v>
      </c>
      <c r="H127">
        <v>0.42299462295664803</v>
      </c>
      <c r="I127">
        <v>0.69542138892100003</v>
      </c>
      <c r="J127">
        <v>0.69084121881015703</v>
      </c>
      <c r="K127">
        <v>0.828568055239435</v>
      </c>
      <c r="L127">
        <v>-0.48736749117209299</v>
      </c>
      <c r="M127">
        <v>1.0637028728184601</v>
      </c>
      <c r="N127" t="s">
        <v>1681</v>
      </c>
      <c r="O127" t="s">
        <v>1682</v>
      </c>
      <c r="P127" t="s">
        <v>1682</v>
      </c>
      <c r="Q127" t="s">
        <v>1072</v>
      </c>
      <c r="R127" t="s">
        <v>1681</v>
      </c>
      <c r="S127" t="s">
        <v>1681</v>
      </c>
      <c r="T127" t="s">
        <v>1681</v>
      </c>
      <c r="U127" t="s">
        <v>1072</v>
      </c>
      <c r="V127" t="s">
        <v>1681</v>
      </c>
      <c r="W127" t="s">
        <v>1681</v>
      </c>
      <c r="X127" t="s">
        <v>1681</v>
      </c>
      <c r="Y127" t="s">
        <v>1681</v>
      </c>
    </row>
    <row r="128" spans="1:25" x14ac:dyDescent="0.25">
      <c r="A128" t="s">
        <v>1329</v>
      </c>
      <c r="B128">
        <v>0.351791894627215</v>
      </c>
      <c r="C128">
        <v>0.94876906668577299</v>
      </c>
      <c r="D128">
        <v>0.75584683436211797</v>
      </c>
      <c r="E128">
        <v>1.08866619936108</v>
      </c>
      <c r="F128">
        <v>0.68165512070710299</v>
      </c>
      <c r="G128">
        <v>1.0245816727132899</v>
      </c>
      <c r="H128">
        <v>1.1720174906182099</v>
      </c>
      <c r="I128">
        <v>1.08866619936108</v>
      </c>
      <c r="J128">
        <v>0.97923400320856202</v>
      </c>
      <c r="K128">
        <v>1.34091393014081</v>
      </c>
      <c r="L128">
        <v>1.6198359786040699</v>
      </c>
      <c r="M128">
        <v>1.3140884267042301</v>
      </c>
      <c r="N128" t="s">
        <v>1681</v>
      </c>
      <c r="O128" t="s">
        <v>1682</v>
      </c>
      <c r="P128" t="s">
        <v>1682</v>
      </c>
      <c r="Q128" t="s">
        <v>1072</v>
      </c>
      <c r="R128" t="s">
        <v>1681</v>
      </c>
      <c r="S128" t="s">
        <v>1681</v>
      </c>
      <c r="T128" t="s">
        <v>1681</v>
      </c>
      <c r="U128" t="s">
        <v>1072</v>
      </c>
      <c r="V128" t="s">
        <v>1681</v>
      </c>
      <c r="W128" t="s">
        <v>1681</v>
      </c>
      <c r="X128" t="s">
        <v>1681</v>
      </c>
      <c r="Y128" t="s">
        <v>1681</v>
      </c>
    </row>
    <row r="129" spans="1:25" x14ac:dyDescent="0.25">
      <c r="A129" t="s">
        <v>1331</v>
      </c>
      <c r="B129">
        <v>0.25893251969551201</v>
      </c>
      <c r="C129">
        <v>1.8511424864296999</v>
      </c>
      <c r="D129">
        <v>1.8511424864296999</v>
      </c>
      <c r="E129">
        <v>1.8511424864296999</v>
      </c>
      <c r="F129">
        <v>0.93540504946148095</v>
      </c>
      <c r="G129">
        <v>1.9041547371271199</v>
      </c>
      <c r="H129">
        <v>1.2432872971176701</v>
      </c>
      <c r="I129">
        <v>1.8511424864296999</v>
      </c>
      <c r="J129">
        <v>1.1963137158514201</v>
      </c>
      <c r="K129">
        <v>2.4310428393018801</v>
      </c>
      <c r="L129">
        <v>1.37697126377477</v>
      </c>
      <c r="M129">
        <v>0.97545074518461605</v>
      </c>
      <c r="N129" t="s">
        <v>1681</v>
      </c>
      <c r="O129" t="s">
        <v>1072</v>
      </c>
      <c r="P129" t="s">
        <v>1072</v>
      </c>
      <c r="Q129" t="s">
        <v>1072</v>
      </c>
      <c r="R129" t="s">
        <v>1681</v>
      </c>
      <c r="S129" t="s">
        <v>1681</v>
      </c>
      <c r="T129" t="s">
        <v>1681</v>
      </c>
      <c r="U129" t="s">
        <v>1072</v>
      </c>
      <c r="V129" t="s">
        <v>1681</v>
      </c>
      <c r="W129" t="s">
        <v>1681</v>
      </c>
      <c r="X129" t="s">
        <v>1682</v>
      </c>
      <c r="Y129" t="s">
        <v>1681</v>
      </c>
    </row>
    <row r="130" spans="1:25" x14ac:dyDescent="0.25">
      <c r="A130" t="s">
        <v>1333</v>
      </c>
      <c r="B130">
        <v>0.51050279742625704</v>
      </c>
      <c r="C130">
        <v>1.31609815744573</v>
      </c>
      <c r="D130">
        <v>1.31609815744573</v>
      </c>
      <c r="E130">
        <v>1.31609815744573</v>
      </c>
      <c r="F130">
        <v>0.92534499919504998</v>
      </c>
      <c r="G130">
        <v>2.3637617421689798</v>
      </c>
      <c r="H130">
        <v>1.1072151747080401</v>
      </c>
      <c r="I130">
        <v>1.31609815744573</v>
      </c>
      <c r="J130">
        <v>1.4412694469504901</v>
      </c>
      <c r="K130">
        <v>1.6132694539338099</v>
      </c>
      <c r="L130">
        <v>1.37697126377477</v>
      </c>
      <c r="M130">
        <v>0.228535480758186</v>
      </c>
      <c r="N130" t="s">
        <v>1682</v>
      </c>
      <c r="O130" t="s">
        <v>1072</v>
      </c>
      <c r="P130" t="s">
        <v>1072</v>
      </c>
      <c r="Q130" t="s">
        <v>1072</v>
      </c>
      <c r="R130" t="s">
        <v>1682</v>
      </c>
      <c r="S130" t="s">
        <v>1681</v>
      </c>
      <c r="T130" t="s">
        <v>1682</v>
      </c>
      <c r="U130" t="s">
        <v>1072</v>
      </c>
      <c r="V130" t="s">
        <v>1682</v>
      </c>
      <c r="W130" t="s">
        <v>1681</v>
      </c>
      <c r="X130" t="s">
        <v>1682</v>
      </c>
      <c r="Y130" t="s">
        <v>1682</v>
      </c>
    </row>
    <row r="131" spans="1:25" x14ac:dyDescent="0.25">
      <c r="A131" t="s">
        <v>1335</v>
      </c>
      <c r="B131">
        <v>0.51050279742625704</v>
      </c>
      <c r="C131">
        <v>0.17933074534019899</v>
      </c>
      <c r="D131">
        <v>0.17933074534019899</v>
      </c>
      <c r="E131">
        <v>0.17933074534019899</v>
      </c>
      <c r="F131">
        <v>0.92534499919504998</v>
      </c>
      <c r="G131">
        <v>1.5166488039788599</v>
      </c>
      <c r="H131">
        <v>1.1072151747080401</v>
      </c>
      <c r="I131">
        <v>0.17933074534019899</v>
      </c>
      <c r="J131">
        <v>1.4412694469504901</v>
      </c>
      <c r="K131">
        <v>0.61399518578744405</v>
      </c>
      <c r="L131">
        <v>1.37697126377477</v>
      </c>
      <c r="M131">
        <v>0.228535480758186</v>
      </c>
      <c r="N131" t="s">
        <v>1682</v>
      </c>
      <c r="O131" t="s">
        <v>1072</v>
      </c>
      <c r="P131" t="s">
        <v>1072</v>
      </c>
      <c r="Q131" t="s">
        <v>1072</v>
      </c>
      <c r="R131" t="s">
        <v>1682</v>
      </c>
      <c r="S131" t="s">
        <v>1682</v>
      </c>
      <c r="T131" t="s">
        <v>1682</v>
      </c>
      <c r="U131" t="s">
        <v>1072</v>
      </c>
      <c r="V131" t="s">
        <v>1682</v>
      </c>
      <c r="W131" t="s">
        <v>1681</v>
      </c>
      <c r="X131" t="s">
        <v>1682</v>
      </c>
      <c r="Y131" t="s">
        <v>1682</v>
      </c>
    </row>
    <row r="132" spans="1:25" x14ac:dyDescent="0.25">
      <c r="A132" t="s">
        <v>1337</v>
      </c>
      <c r="B132">
        <v>0.51050279742625704</v>
      </c>
      <c r="C132">
        <v>2.21996962478342</v>
      </c>
      <c r="D132">
        <v>2.21996962478342</v>
      </c>
      <c r="E132">
        <v>2.21996962478342</v>
      </c>
      <c r="F132">
        <v>0.92534499919504998</v>
      </c>
      <c r="G132">
        <v>0.918969466733355</v>
      </c>
      <c r="H132">
        <v>1.1072151747080401</v>
      </c>
      <c r="I132">
        <v>2.21996962478342</v>
      </c>
      <c r="J132">
        <v>1.4412694469504901</v>
      </c>
      <c r="K132">
        <v>3.1828596291885898</v>
      </c>
      <c r="L132">
        <v>1.37697126377477</v>
      </c>
      <c r="M132">
        <v>0.228535480758186</v>
      </c>
      <c r="N132" t="s">
        <v>1682</v>
      </c>
      <c r="O132" t="s">
        <v>1072</v>
      </c>
      <c r="P132" t="s">
        <v>1072</v>
      </c>
      <c r="Q132" t="s">
        <v>1072</v>
      </c>
      <c r="R132" t="s">
        <v>1682</v>
      </c>
      <c r="S132" t="s">
        <v>1681</v>
      </c>
      <c r="T132" t="s">
        <v>1682</v>
      </c>
      <c r="U132" t="s">
        <v>1072</v>
      </c>
      <c r="V132" t="s">
        <v>1682</v>
      </c>
      <c r="W132" t="s">
        <v>1681</v>
      </c>
      <c r="X132" t="s">
        <v>1682</v>
      </c>
      <c r="Y132" t="s">
        <v>1682</v>
      </c>
    </row>
    <row r="133" spans="1:25" x14ac:dyDescent="0.25">
      <c r="A133" t="s">
        <v>1339</v>
      </c>
      <c r="B133">
        <v>1.68727945109529</v>
      </c>
      <c r="C133">
        <v>1.3613616904897201</v>
      </c>
      <c r="D133">
        <v>1.3613616904897201</v>
      </c>
      <c r="E133">
        <v>1.3613616904897201</v>
      </c>
      <c r="F133">
        <v>1.4731194121314199</v>
      </c>
      <c r="G133">
        <v>0.99849730547884097</v>
      </c>
      <c r="H133">
        <v>1.84595356261344</v>
      </c>
      <c r="I133">
        <v>1.3613616904897201</v>
      </c>
      <c r="J133">
        <v>1.24464748471918</v>
      </c>
      <c r="K133">
        <v>1.8036742286389</v>
      </c>
      <c r="L133">
        <v>1.3613616904897201</v>
      </c>
      <c r="M133">
        <v>1.1033812750805401</v>
      </c>
      <c r="N133" t="s">
        <v>1681</v>
      </c>
      <c r="O133" t="s">
        <v>1072</v>
      </c>
      <c r="P133" t="s">
        <v>1072</v>
      </c>
      <c r="Q133" t="s">
        <v>1072</v>
      </c>
      <c r="R133" t="s">
        <v>1681</v>
      </c>
      <c r="S133" t="s">
        <v>1681</v>
      </c>
      <c r="T133" t="s">
        <v>1681</v>
      </c>
      <c r="U133" t="s">
        <v>1072</v>
      </c>
      <c r="V133" t="s">
        <v>1681</v>
      </c>
      <c r="W133" t="s">
        <v>1681</v>
      </c>
      <c r="X133" t="s">
        <v>1072</v>
      </c>
      <c r="Y133" t="s">
        <v>1681</v>
      </c>
    </row>
    <row r="134" spans="1:25" x14ac:dyDescent="0.25">
      <c r="A134" t="s">
        <v>1341</v>
      </c>
      <c r="B134">
        <v>1.44468648624379</v>
      </c>
      <c r="C134">
        <v>1.1421842963272499</v>
      </c>
      <c r="D134">
        <v>1.1421842963272499</v>
      </c>
      <c r="E134">
        <v>1.1421842963272499</v>
      </c>
      <c r="F134">
        <v>1.9104640979542</v>
      </c>
      <c r="G134">
        <v>0.63337302655760497</v>
      </c>
      <c r="H134">
        <v>1.7563376684391601</v>
      </c>
      <c r="I134">
        <v>1.1421842963272499</v>
      </c>
      <c r="J134">
        <v>0.503313666082151</v>
      </c>
      <c r="K134">
        <v>1.5639086572049801</v>
      </c>
      <c r="L134">
        <v>1.1396273158429899</v>
      </c>
      <c r="M134">
        <v>1.05984714799339</v>
      </c>
      <c r="N134" t="s">
        <v>1681</v>
      </c>
      <c r="O134" t="s">
        <v>1072</v>
      </c>
      <c r="P134" t="s">
        <v>1072</v>
      </c>
      <c r="Q134" t="s">
        <v>1072</v>
      </c>
      <c r="R134" t="s">
        <v>1681</v>
      </c>
      <c r="S134" t="s">
        <v>1681</v>
      </c>
      <c r="T134" t="s">
        <v>1681</v>
      </c>
      <c r="U134" t="s">
        <v>1072</v>
      </c>
      <c r="V134" t="s">
        <v>1681</v>
      </c>
      <c r="W134" t="s">
        <v>1681</v>
      </c>
      <c r="X134" t="s">
        <v>1681</v>
      </c>
      <c r="Y134" t="s">
        <v>1681</v>
      </c>
    </row>
    <row r="135" spans="1:25" x14ac:dyDescent="0.25">
      <c r="A135" t="s">
        <v>1343</v>
      </c>
      <c r="B135">
        <v>1.4522126291864801</v>
      </c>
      <c r="C135">
        <v>0.14737014012668301</v>
      </c>
      <c r="D135">
        <v>0.14737014012668301</v>
      </c>
      <c r="E135">
        <v>0.14737014012668301</v>
      </c>
      <c r="F135">
        <v>1.56448262391832</v>
      </c>
      <c r="G135">
        <v>-0.65876276101403397</v>
      </c>
      <c r="H135">
        <v>1.2979502242774601</v>
      </c>
      <c r="I135">
        <v>0.14737014012668301</v>
      </c>
      <c r="J135">
        <v>-1.2407089671397</v>
      </c>
      <c r="K135">
        <v>0.23894640004298701</v>
      </c>
      <c r="L135">
        <v>1.19269928268757</v>
      </c>
      <c r="M135">
        <v>0.90274374069172603</v>
      </c>
      <c r="N135" t="s">
        <v>1682</v>
      </c>
      <c r="O135" t="s">
        <v>1072</v>
      </c>
      <c r="P135" t="s">
        <v>1072</v>
      </c>
      <c r="Q135" t="s">
        <v>1072</v>
      </c>
      <c r="R135" t="s">
        <v>1681</v>
      </c>
      <c r="S135" t="s">
        <v>1681</v>
      </c>
      <c r="T135" t="s">
        <v>1682</v>
      </c>
      <c r="U135" t="s">
        <v>1072</v>
      </c>
      <c r="V135" t="s">
        <v>1681</v>
      </c>
      <c r="W135" t="s">
        <v>1681</v>
      </c>
      <c r="X135" t="s">
        <v>1682</v>
      </c>
      <c r="Y135" t="s">
        <v>1682</v>
      </c>
    </row>
    <row r="136" spans="1:25" x14ac:dyDescent="0.25">
      <c r="A136" t="s">
        <v>1345</v>
      </c>
      <c r="B136">
        <v>0.818727724957236</v>
      </c>
      <c r="C136">
        <v>0.818727724957236</v>
      </c>
      <c r="D136">
        <v>0.818727724957236</v>
      </c>
      <c r="E136">
        <v>0.818727724957236</v>
      </c>
      <c r="F136">
        <v>0.818727724957236</v>
      </c>
      <c r="G136">
        <v>0.818727724957236</v>
      </c>
      <c r="H136">
        <v>0.818727724957236</v>
      </c>
      <c r="I136">
        <v>0.818727724957236</v>
      </c>
      <c r="J136">
        <v>0.818727724957236</v>
      </c>
      <c r="K136">
        <v>-0.18527814724080999</v>
      </c>
      <c r="L136">
        <v>0.818727724957236</v>
      </c>
      <c r="M136">
        <v>0.818727724957236</v>
      </c>
      <c r="N136" t="s">
        <v>1072</v>
      </c>
      <c r="O136" t="s">
        <v>1072</v>
      </c>
      <c r="P136" t="s">
        <v>1072</v>
      </c>
      <c r="Q136" t="s">
        <v>1072</v>
      </c>
      <c r="R136" t="s">
        <v>1072</v>
      </c>
      <c r="S136" t="s">
        <v>1072</v>
      </c>
      <c r="T136" t="s">
        <v>1072</v>
      </c>
      <c r="U136" t="s">
        <v>1072</v>
      </c>
      <c r="V136" t="s">
        <v>1072</v>
      </c>
      <c r="W136" t="s">
        <v>1681</v>
      </c>
      <c r="X136" t="s">
        <v>1072</v>
      </c>
      <c r="Y136" t="s">
        <v>1072</v>
      </c>
    </row>
    <row r="137" spans="1:25" x14ac:dyDescent="0.25">
      <c r="A137" t="s">
        <v>1347</v>
      </c>
      <c r="B137">
        <v>-0.23568712292708399</v>
      </c>
      <c r="C137">
        <v>-0.23568712292708399</v>
      </c>
      <c r="D137">
        <v>-0.23568712292708399</v>
      </c>
      <c r="E137">
        <v>-0.23568712292708399</v>
      </c>
      <c r="F137">
        <v>-0.23568712292708399</v>
      </c>
      <c r="G137">
        <v>-0.23568712292708399</v>
      </c>
      <c r="H137">
        <v>-0.23568712292708399</v>
      </c>
      <c r="I137">
        <v>-0.23568712292708399</v>
      </c>
      <c r="J137">
        <v>-0.23568712292708399</v>
      </c>
      <c r="K137">
        <v>-0.24527408783942001</v>
      </c>
      <c r="L137">
        <v>-0.23568712292708399</v>
      </c>
      <c r="M137">
        <v>-1.0479259033413499</v>
      </c>
      <c r="N137" t="s">
        <v>1072</v>
      </c>
      <c r="O137" t="s">
        <v>1072</v>
      </c>
      <c r="P137" t="s">
        <v>1072</v>
      </c>
      <c r="Q137" t="s">
        <v>1072</v>
      </c>
      <c r="R137" t="s">
        <v>1072</v>
      </c>
      <c r="S137" t="s">
        <v>1072</v>
      </c>
      <c r="T137" t="s">
        <v>1072</v>
      </c>
      <c r="U137" t="s">
        <v>1072</v>
      </c>
      <c r="V137" t="s">
        <v>1072</v>
      </c>
      <c r="W137" t="s">
        <v>1681</v>
      </c>
      <c r="X137" t="s">
        <v>1072</v>
      </c>
      <c r="Y137" t="s">
        <v>1682</v>
      </c>
    </row>
    <row r="138" spans="1:25" x14ac:dyDescent="0.25">
      <c r="A138" t="s">
        <v>1349</v>
      </c>
      <c r="B138">
        <v>-0.98528823608560201</v>
      </c>
      <c r="C138">
        <v>-0.98528823608560201</v>
      </c>
      <c r="D138">
        <v>-0.98528823608560201</v>
      </c>
      <c r="E138">
        <v>-0.98528823608560201</v>
      </c>
      <c r="F138">
        <v>-0.98528823608560201</v>
      </c>
      <c r="G138">
        <v>-0.98528823608560201</v>
      </c>
      <c r="H138">
        <v>-0.98528823608560201</v>
      </c>
      <c r="I138">
        <v>-0.98528823608560201</v>
      </c>
      <c r="J138">
        <v>-0.98528823608560201</v>
      </c>
      <c r="K138">
        <v>-0.71035611503061902</v>
      </c>
      <c r="L138">
        <v>-0.98528823608560201</v>
      </c>
      <c r="M138">
        <v>-1.0479259033413499</v>
      </c>
      <c r="N138" t="s">
        <v>1072</v>
      </c>
      <c r="O138" t="s">
        <v>1072</v>
      </c>
      <c r="P138" t="s">
        <v>1072</v>
      </c>
      <c r="Q138" t="s">
        <v>1072</v>
      </c>
      <c r="R138" t="s">
        <v>1072</v>
      </c>
      <c r="S138" t="s">
        <v>1072</v>
      </c>
      <c r="T138" t="s">
        <v>1072</v>
      </c>
      <c r="U138" t="s">
        <v>1072</v>
      </c>
      <c r="V138" t="s">
        <v>1072</v>
      </c>
      <c r="W138" t="s">
        <v>1682</v>
      </c>
      <c r="X138" t="s">
        <v>1072</v>
      </c>
      <c r="Y138" t="s">
        <v>1682</v>
      </c>
    </row>
    <row r="139" spans="1:25" x14ac:dyDescent="0.25">
      <c r="A139" t="s">
        <v>1351</v>
      </c>
      <c r="B139">
        <v>-0.428006655676547</v>
      </c>
      <c r="C139">
        <v>-0.428006655676547</v>
      </c>
      <c r="D139">
        <v>-0.428006655676547</v>
      </c>
      <c r="E139">
        <v>-0.428006655676547</v>
      </c>
      <c r="F139">
        <v>-0.428006655676547</v>
      </c>
      <c r="G139">
        <v>-0.428006655676547</v>
      </c>
      <c r="H139">
        <v>-0.428006655676547</v>
      </c>
      <c r="I139">
        <v>-0.428006655676547</v>
      </c>
      <c r="J139">
        <v>-0.428006655676547</v>
      </c>
      <c r="K139">
        <v>-0.71035611503061902</v>
      </c>
      <c r="L139">
        <v>-0.428006655676547</v>
      </c>
      <c r="M139">
        <v>-1.0479259033413499</v>
      </c>
      <c r="N139" t="s">
        <v>1072</v>
      </c>
      <c r="O139" t="s">
        <v>1072</v>
      </c>
      <c r="P139" t="s">
        <v>1072</v>
      </c>
      <c r="Q139" t="s">
        <v>1072</v>
      </c>
      <c r="R139" t="s">
        <v>1072</v>
      </c>
      <c r="S139" t="s">
        <v>1072</v>
      </c>
      <c r="T139" t="s">
        <v>1072</v>
      </c>
      <c r="U139" t="s">
        <v>1072</v>
      </c>
      <c r="V139" t="s">
        <v>1072</v>
      </c>
      <c r="W139" t="s">
        <v>1682</v>
      </c>
      <c r="X139" t="s">
        <v>1072</v>
      </c>
      <c r="Y139" t="s">
        <v>1682</v>
      </c>
    </row>
    <row r="140" spans="1:25" x14ac:dyDescent="0.25">
      <c r="A140" t="s">
        <v>1353</v>
      </c>
      <c r="B140">
        <v>0.39578088248121301</v>
      </c>
      <c r="C140">
        <v>0.39578088248121301</v>
      </c>
      <c r="D140">
        <v>0.39578088248121301</v>
      </c>
      <c r="E140">
        <v>0.39578088248121301</v>
      </c>
      <c r="F140">
        <v>0.39578088248121301</v>
      </c>
      <c r="G140">
        <v>1.83449772842155</v>
      </c>
      <c r="H140">
        <v>0.39578088248121301</v>
      </c>
      <c r="I140">
        <v>0.39578088248121301</v>
      </c>
      <c r="J140">
        <v>0.39578088248121301</v>
      </c>
      <c r="K140">
        <v>1.0421877063090299</v>
      </c>
      <c r="L140">
        <v>0.39578088248121301</v>
      </c>
      <c r="M140">
        <v>9.1196186494586606E-2</v>
      </c>
      <c r="N140" t="s">
        <v>1072</v>
      </c>
      <c r="O140" t="s">
        <v>1072</v>
      </c>
      <c r="P140" t="s">
        <v>1072</v>
      </c>
      <c r="Q140" t="s">
        <v>1072</v>
      </c>
      <c r="R140" t="s">
        <v>1072</v>
      </c>
      <c r="S140" t="s">
        <v>1681</v>
      </c>
      <c r="T140" t="s">
        <v>1072</v>
      </c>
      <c r="U140" t="s">
        <v>1072</v>
      </c>
      <c r="V140" t="s">
        <v>1072</v>
      </c>
      <c r="W140" t="s">
        <v>1681</v>
      </c>
      <c r="X140" t="s">
        <v>1072</v>
      </c>
      <c r="Y140" t="s">
        <v>1681</v>
      </c>
    </row>
    <row r="141" spans="1:25" x14ac:dyDescent="0.25">
      <c r="A141" t="s">
        <v>1355</v>
      </c>
      <c r="B141">
        <v>1.5757827644298901</v>
      </c>
      <c r="C141">
        <v>1.4580410335712699</v>
      </c>
      <c r="D141">
        <v>1.4580410335712699</v>
      </c>
      <c r="E141">
        <v>1.4580410335712699</v>
      </c>
      <c r="F141">
        <v>1.40855006691998</v>
      </c>
      <c r="G141">
        <v>2.5238036305624001</v>
      </c>
      <c r="H141">
        <v>1.6914964988561201</v>
      </c>
      <c r="I141">
        <v>1.4580410335712699</v>
      </c>
      <c r="J141">
        <v>2.0525523167514002</v>
      </c>
      <c r="K141">
        <v>1.7064656120569299</v>
      </c>
      <c r="L141">
        <v>1.1546209963423599</v>
      </c>
      <c r="M141">
        <v>0.138034058554483</v>
      </c>
      <c r="N141" t="s">
        <v>1682</v>
      </c>
      <c r="O141" t="s">
        <v>1072</v>
      </c>
      <c r="P141" t="s">
        <v>1072</v>
      </c>
      <c r="Q141" t="s">
        <v>1072</v>
      </c>
      <c r="R141" t="s">
        <v>1682</v>
      </c>
      <c r="S141" t="s">
        <v>1681</v>
      </c>
      <c r="T141" t="s">
        <v>1681</v>
      </c>
      <c r="U141" t="s">
        <v>1072</v>
      </c>
      <c r="V141" t="s">
        <v>1681</v>
      </c>
      <c r="W141" t="s">
        <v>1681</v>
      </c>
      <c r="X141" t="s">
        <v>1681</v>
      </c>
      <c r="Y141" t="s">
        <v>1681</v>
      </c>
    </row>
    <row r="142" spans="1:25" x14ac:dyDescent="0.25">
      <c r="A142" t="s">
        <v>1357</v>
      </c>
      <c r="B142">
        <v>1.5757827644298901</v>
      </c>
      <c r="C142">
        <v>1.2821674368682101</v>
      </c>
      <c r="D142">
        <v>1.2821674368682101</v>
      </c>
      <c r="E142">
        <v>1.2821674368682101</v>
      </c>
      <c r="F142">
        <v>1.40855006691998</v>
      </c>
      <c r="G142">
        <v>2.20755679348389</v>
      </c>
      <c r="H142">
        <v>1.61796593629175</v>
      </c>
      <c r="I142">
        <v>1.2821674368682101</v>
      </c>
      <c r="J142">
        <v>1.6324730626231301</v>
      </c>
      <c r="K142">
        <v>1.08678061695612</v>
      </c>
      <c r="L142">
        <v>1.3291956514777199</v>
      </c>
      <c r="M142">
        <v>1.6412372301899001</v>
      </c>
      <c r="N142" t="s">
        <v>1682</v>
      </c>
      <c r="O142" t="s">
        <v>1072</v>
      </c>
      <c r="P142" t="s">
        <v>1072</v>
      </c>
      <c r="Q142" t="s">
        <v>1072</v>
      </c>
      <c r="R142" t="s">
        <v>1682</v>
      </c>
      <c r="S142" t="s">
        <v>1682</v>
      </c>
      <c r="T142" t="s">
        <v>1682</v>
      </c>
      <c r="U142" t="s">
        <v>1072</v>
      </c>
      <c r="V142" t="s">
        <v>1682</v>
      </c>
      <c r="W142" t="s">
        <v>1681</v>
      </c>
      <c r="X142" t="s">
        <v>1682</v>
      </c>
      <c r="Y142" t="s">
        <v>1681</v>
      </c>
    </row>
    <row r="143" spans="1:25" x14ac:dyDescent="0.25">
      <c r="A143" t="s">
        <v>1359</v>
      </c>
      <c r="B143">
        <v>-0.47591841417136199</v>
      </c>
      <c r="C143">
        <v>-0.11677468538714</v>
      </c>
      <c r="D143">
        <v>-0.11677468538714</v>
      </c>
      <c r="E143">
        <v>-0.11677468538714</v>
      </c>
      <c r="F143">
        <v>-1.19054328985548</v>
      </c>
      <c r="G143">
        <v>-0.242073660153767</v>
      </c>
      <c r="H143">
        <v>6.73807888062979E-2</v>
      </c>
      <c r="I143">
        <v>-0.11677468538714</v>
      </c>
      <c r="J143">
        <v>-0.11677468538714</v>
      </c>
      <c r="K143">
        <v>0.36853886411709802</v>
      </c>
      <c r="L143">
        <v>-0.11677468538714</v>
      </c>
      <c r="M143">
        <v>-0.60181280277129001</v>
      </c>
      <c r="N143" t="s">
        <v>1682</v>
      </c>
      <c r="O143" t="s">
        <v>1072</v>
      </c>
      <c r="P143" t="s">
        <v>1072</v>
      </c>
      <c r="Q143" t="s">
        <v>1072</v>
      </c>
      <c r="R143" t="s">
        <v>1681</v>
      </c>
      <c r="S143" t="s">
        <v>1681</v>
      </c>
      <c r="T143" t="s">
        <v>1681</v>
      </c>
      <c r="U143" t="s">
        <v>1072</v>
      </c>
      <c r="V143" t="s">
        <v>1072</v>
      </c>
      <c r="W143" t="s">
        <v>1681</v>
      </c>
      <c r="X143" t="s">
        <v>1072</v>
      </c>
      <c r="Y143" t="s">
        <v>1681</v>
      </c>
    </row>
    <row r="144" spans="1:25" x14ac:dyDescent="0.25">
      <c r="A144" t="s">
        <v>1361</v>
      </c>
      <c r="B144">
        <v>-0.47591841417136199</v>
      </c>
      <c r="C144">
        <v>-0.17589134864438599</v>
      </c>
      <c r="D144">
        <v>-0.17589134864438599</v>
      </c>
      <c r="E144">
        <v>-0.17589134864438599</v>
      </c>
      <c r="F144">
        <v>-1.2749529844766201</v>
      </c>
      <c r="G144">
        <v>3.6437650115716903E-2</v>
      </c>
      <c r="H144">
        <v>4.9814381530551399E-2</v>
      </c>
      <c r="I144">
        <v>-0.17589134864438599</v>
      </c>
      <c r="J144">
        <v>-0.17589134864438599</v>
      </c>
      <c r="K144">
        <v>0.23426947490362501</v>
      </c>
      <c r="L144">
        <v>-0.17589134864438599</v>
      </c>
      <c r="M144">
        <v>-0.44039547080927599</v>
      </c>
      <c r="N144" t="s">
        <v>1682</v>
      </c>
      <c r="O144" t="s">
        <v>1072</v>
      </c>
      <c r="P144" t="s">
        <v>1072</v>
      </c>
      <c r="Q144" t="s">
        <v>1072</v>
      </c>
      <c r="R144" t="s">
        <v>1682</v>
      </c>
      <c r="S144" t="s">
        <v>1682</v>
      </c>
      <c r="T144" t="s">
        <v>1682</v>
      </c>
      <c r="U144" t="s">
        <v>1072</v>
      </c>
      <c r="V144" t="s">
        <v>1072</v>
      </c>
      <c r="W144" t="s">
        <v>1682</v>
      </c>
      <c r="X144" t="s">
        <v>1072</v>
      </c>
      <c r="Y144" t="s">
        <v>1682</v>
      </c>
    </row>
    <row r="145" spans="1:25" x14ac:dyDescent="0.25">
      <c r="A145" t="s">
        <v>1363</v>
      </c>
      <c r="B145">
        <v>-0.89855537195254498</v>
      </c>
      <c r="C145">
        <v>-0.89855537195254498</v>
      </c>
      <c r="D145">
        <v>-0.89855537195254498</v>
      </c>
      <c r="E145">
        <v>-0.89855537195254498</v>
      </c>
      <c r="F145">
        <v>-0.89855537195254498</v>
      </c>
      <c r="G145">
        <v>-0.89855537195254498</v>
      </c>
      <c r="H145">
        <v>-0.89855537195254498</v>
      </c>
      <c r="I145">
        <v>-0.89855537195254498</v>
      </c>
      <c r="J145">
        <v>-0.89855537195254498</v>
      </c>
      <c r="K145">
        <v>-0.89855537195254498</v>
      </c>
      <c r="L145">
        <v>-0.89855537195254498</v>
      </c>
      <c r="M145">
        <v>-0.89855537195254498</v>
      </c>
      <c r="N145" t="s">
        <v>1072</v>
      </c>
      <c r="O145" t="s">
        <v>1072</v>
      </c>
      <c r="P145" t="s">
        <v>1072</v>
      </c>
      <c r="Q145" t="s">
        <v>1072</v>
      </c>
      <c r="R145" t="s">
        <v>1072</v>
      </c>
      <c r="S145" t="s">
        <v>1072</v>
      </c>
      <c r="T145" t="s">
        <v>1072</v>
      </c>
      <c r="U145" t="s">
        <v>1072</v>
      </c>
      <c r="V145" t="s">
        <v>1072</v>
      </c>
      <c r="W145" t="s">
        <v>1072</v>
      </c>
      <c r="X145" t="s">
        <v>1072</v>
      </c>
      <c r="Y145" t="s">
        <v>1072</v>
      </c>
    </row>
    <row r="146" spans="1:25" x14ac:dyDescent="0.25">
      <c r="A146" t="s">
        <v>1365</v>
      </c>
      <c r="B146">
        <v>-0.194805129160568</v>
      </c>
      <c r="C146">
        <v>0.24559249847127201</v>
      </c>
      <c r="D146">
        <v>0.37365413966296201</v>
      </c>
      <c r="E146">
        <v>-0.84399574275934897</v>
      </c>
      <c r="F146">
        <v>-0.36772560237407198</v>
      </c>
      <c r="G146">
        <v>-5.6362274941959202E-2</v>
      </c>
      <c r="H146">
        <v>0.67978656186952502</v>
      </c>
      <c r="I146">
        <v>0.191381542009609</v>
      </c>
      <c r="J146">
        <v>-0.242489555082361</v>
      </c>
      <c r="K146">
        <v>0.13634486795850501</v>
      </c>
      <c r="L146">
        <v>5.4852526495583502E-3</v>
      </c>
      <c r="M146">
        <v>0.61864325473114301</v>
      </c>
      <c r="N146" t="s">
        <v>1681</v>
      </c>
      <c r="O146" t="s">
        <v>1681</v>
      </c>
      <c r="P146" t="s">
        <v>1681</v>
      </c>
      <c r="Q146" t="s">
        <v>1681</v>
      </c>
      <c r="R146" t="s">
        <v>1681</v>
      </c>
      <c r="S146" t="s">
        <v>1681</v>
      </c>
      <c r="T146" t="s">
        <v>1681</v>
      </c>
      <c r="U146" t="s">
        <v>1681</v>
      </c>
      <c r="V146" t="s">
        <v>1681</v>
      </c>
      <c r="W146" t="s">
        <v>1681</v>
      </c>
      <c r="X146" t="s">
        <v>1681</v>
      </c>
      <c r="Y146" t="s">
        <v>1681</v>
      </c>
    </row>
    <row r="147" spans="1:25" x14ac:dyDescent="0.25">
      <c r="A147" t="s">
        <v>1367</v>
      </c>
      <c r="B147">
        <v>-5.9423097379728701E-2</v>
      </c>
      <c r="C147">
        <v>0.42101504678657897</v>
      </c>
      <c r="D147">
        <v>0.41225728702355802</v>
      </c>
      <c r="E147">
        <v>-1.18323934954495</v>
      </c>
      <c r="F147">
        <v>-0.61213408715852002</v>
      </c>
      <c r="G147">
        <v>-0.12599436394900099</v>
      </c>
      <c r="H147">
        <v>-0.19656438181727401</v>
      </c>
      <c r="I147">
        <v>-1.0458841379503201</v>
      </c>
      <c r="J147">
        <v>-0.31242141436514698</v>
      </c>
      <c r="K147">
        <v>-0.17367511436672101</v>
      </c>
      <c r="L147">
        <v>-0.286237738879071</v>
      </c>
      <c r="M147">
        <v>0.38836288391521401</v>
      </c>
      <c r="N147" t="s">
        <v>1681</v>
      </c>
      <c r="O147" t="s">
        <v>1681</v>
      </c>
      <c r="P147" t="s">
        <v>1681</v>
      </c>
      <c r="Q147" t="s">
        <v>1681</v>
      </c>
      <c r="R147" t="s">
        <v>1681</v>
      </c>
      <c r="S147" t="s">
        <v>1681</v>
      </c>
      <c r="T147" t="s">
        <v>1681</v>
      </c>
      <c r="U147" t="s">
        <v>1681</v>
      </c>
      <c r="V147" t="s">
        <v>1681</v>
      </c>
      <c r="W147" t="s">
        <v>1681</v>
      </c>
      <c r="X147" t="s">
        <v>1681</v>
      </c>
      <c r="Y147" t="s">
        <v>1681</v>
      </c>
    </row>
    <row r="148" spans="1:25" x14ac:dyDescent="0.25">
      <c r="A148" t="s">
        <v>1369</v>
      </c>
      <c r="B148">
        <v>-0.26990100360213798</v>
      </c>
      <c r="C148">
        <v>0.19021613052408701</v>
      </c>
      <c r="D148">
        <v>-0.55376685060627695</v>
      </c>
      <c r="E148">
        <v>0.76668365585282305</v>
      </c>
      <c r="F148">
        <v>-8.6280295322091693E-2</v>
      </c>
      <c r="G148">
        <v>-0.40240490674266599</v>
      </c>
      <c r="H148">
        <v>-0.39633273566564298</v>
      </c>
      <c r="I148">
        <v>0.45215165349891201</v>
      </c>
      <c r="J148">
        <v>0.63589061993495299</v>
      </c>
      <c r="K148">
        <v>0.22350629989925599</v>
      </c>
      <c r="L148">
        <v>0.36242398758752498</v>
      </c>
      <c r="M148">
        <v>0.64989749043214695</v>
      </c>
      <c r="N148" t="s">
        <v>1681</v>
      </c>
      <c r="O148" t="s">
        <v>1681</v>
      </c>
      <c r="P148" t="s">
        <v>1681</v>
      </c>
      <c r="Q148" t="s">
        <v>1681</v>
      </c>
      <c r="R148" t="s">
        <v>1681</v>
      </c>
      <c r="S148" t="s">
        <v>1681</v>
      </c>
      <c r="T148" t="s">
        <v>1681</v>
      </c>
      <c r="U148" t="s">
        <v>1681</v>
      </c>
      <c r="V148" t="s">
        <v>1681</v>
      </c>
      <c r="W148" t="s">
        <v>1681</v>
      </c>
      <c r="X148" t="s">
        <v>1681</v>
      </c>
      <c r="Y148" t="s">
        <v>1681</v>
      </c>
    </row>
    <row r="149" spans="1:25" x14ac:dyDescent="0.25">
      <c r="A149" t="s">
        <v>1371</v>
      </c>
      <c r="B149">
        <v>-0.13680559805950199</v>
      </c>
      <c r="C149">
        <v>-0.85034631669168403</v>
      </c>
      <c r="D149">
        <v>-1.39600959808722</v>
      </c>
      <c r="E149">
        <v>1.13425349049794</v>
      </c>
      <c r="F149">
        <v>4.3447595269600903E-2</v>
      </c>
      <c r="G149">
        <v>0.46854275719100003</v>
      </c>
      <c r="H149">
        <v>0.89627275266877304</v>
      </c>
      <c r="I149">
        <v>8.0908873619351299E-2</v>
      </c>
      <c r="J149">
        <v>-0.419396036024755</v>
      </c>
      <c r="K149">
        <v>-1.7100756034589E-2</v>
      </c>
      <c r="L149">
        <v>8.2596575258544094E-2</v>
      </c>
      <c r="M149">
        <v>0.77764388901758896</v>
      </c>
      <c r="N149" t="s">
        <v>1681</v>
      </c>
      <c r="O149" t="s">
        <v>1681</v>
      </c>
      <c r="P149" t="s">
        <v>1681</v>
      </c>
      <c r="Q149" t="s">
        <v>1681</v>
      </c>
      <c r="R149" t="s">
        <v>1681</v>
      </c>
      <c r="S149" t="s">
        <v>1681</v>
      </c>
      <c r="T149" t="s">
        <v>1681</v>
      </c>
      <c r="U149" t="s">
        <v>1682</v>
      </c>
      <c r="V149" t="s">
        <v>1681</v>
      </c>
      <c r="W149" t="s">
        <v>1681</v>
      </c>
      <c r="X149" t="s">
        <v>1681</v>
      </c>
      <c r="Y149" t="s">
        <v>1681</v>
      </c>
    </row>
    <row r="150" spans="1:25" x14ac:dyDescent="0.25">
      <c r="A150" t="s">
        <v>1373</v>
      </c>
      <c r="B150">
        <v>-0.180156945503962</v>
      </c>
      <c r="C150">
        <v>-0.97940822075060296</v>
      </c>
      <c r="D150">
        <v>-0.83451552759633396</v>
      </c>
      <c r="E150">
        <v>-0.271038471881974</v>
      </c>
      <c r="F150">
        <v>-0.74966034686550598</v>
      </c>
      <c r="G150">
        <v>-0.22406501158566899</v>
      </c>
      <c r="H150">
        <v>-1.10881107241086</v>
      </c>
      <c r="I150">
        <v>8.0908873619351299E-2</v>
      </c>
      <c r="J150">
        <v>6.3449714632360404E-2</v>
      </c>
      <c r="K150">
        <v>-0.223624246843942</v>
      </c>
      <c r="L150">
        <v>-0.71279704050340198</v>
      </c>
      <c r="M150">
        <v>0.128831734121788</v>
      </c>
      <c r="N150" t="s">
        <v>1681</v>
      </c>
      <c r="O150" t="s">
        <v>1681</v>
      </c>
      <c r="P150" t="s">
        <v>1681</v>
      </c>
      <c r="Q150" t="s">
        <v>1681</v>
      </c>
      <c r="R150" t="s">
        <v>1681</v>
      </c>
      <c r="S150" t="s">
        <v>1681</v>
      </c>
      <c r="T150" t="s">
        <v>1681</v>
      </c>
      <c r="U150" t="s">
        <v>1682</v>
      </c>
      <c r="V150" t="s">
        <v>1681</v>
      </c>
      <c r="W150" t="s">
        <v>1681</v>
      </c>
      <c r="X150" t="s">
        <v>1681</v>
      </c>
      <c r="Y150" t="s">
        <v>1681</v>
      </c>
    </row>
    <row r="151" spans="1:25" x14ac:dyDescent="0.25">
      <c r="A151" t="s">
        <v>1375</v>
      </c>
      <c r="B151">
        <v>-0.25237109394395502</v>
      </c>
      <c r="C151">
        <v>-0.48248765343272698</v>
      </c>
      <c r="D151">
        <v>-0.52970273489717801</v>
      </c>
      <c r="E151">
        <v>0.283271944046604</v>
      </c>
      <c r="F151">
        <v>-0.117820079085852</v>
      </c>
      <c r="G151">
        <v>-7.5340663857070694E-2</v>
      </c>
      <c r="H151">
        <v>-0.129342026918221</v>
      </c>
      <c r="I151">
        <v>8.0908873619351299E-2</v>
      </c>
      <c r="J151">
        <v>-1.09405167928049</v>
      </c>
      <c r="K151">
        <v>6.4999623943001197E-2</v>
      </c>
      <c r="L151">
        <v>-0.158790205839869</v>
      </c>
      <c r="M151">
        <v>0.141114971283234</v>
      </c>
      <c r="N151" t="s">
        <v>1682</v>
      </c>
      <c r="O151" t="s">
        <v>1682</v>
      </c>
      <c r="P151" t="s">
        <v>1682</v>
      </c>
      <c r="Q151" t="s">
        <v>1682</v>
      </c>
      <c r="R151" t="s">
        <v>1682</v>
      </c>
      <c r="S151" t="s">
        <v>1682</v>
      </c>
      <c r="T151" t="s">
        <v>1682</v>
      </c>
      <c r="U151" t="s">
        <v>1682</v>
      </c>
      <c r="V151" t="s">
        <v>1681</v>
      </c>
      <c r="W151" t="s">
        <v>1681</v>
      </c>
      <c r="X151" t="s">
        <v>1682</v>
      </c>
      <c r="Y151" t="s">
        <v>1681</v>
      </c>
    </row>
    <row r="152" spans="1:25" x14ac:dyDescent="0.25">
      <c r="A152" t="s">
        <v>1377</v>
      </c>
      <c r="B152">
        <v>-0.25237109394395502</v>
      </c>
      <c r="C152">
        <v>-0.48248765343272698</v>
      </c>
      <c r="D152">
        <v>-0.52970273489717801</v>
      </c>
      <c r="E152">
        <v>0.283271944046604</v>
      </c>
      <c r="F152">
        <v>-0.117820079085852</v>
      </c>
      <c r="G152">
        <v>1.0199230433892901</v>
      </c>
      <c r="H152">
        <v>-0.129342026918221</v>
      </c>
      <c r="I152">
        <v>8.0908873619351299E-2</v>
      </c>
      <c r="J152">
        <v>8.2623313103408896E-2</v>
      </c>
      <c r="K152">
        <v>1.31949602337653</v>
      </c>
      <c r="L152">
        <v>-0.158790205839869</v>
      </c>
      <c r="M152">
        <v>0.20603789877498799</v>
      </c>
      <c r="N152" t="s">
        <v>1682</v>
      </c>
      <c r="O152" t="s">
        <v>1682</v>
      </c>
      <c r="P152" t="s">
        <v>1682</v>
      </c>
      <c r="Q152" t="s">
        <v>1682</v>
      </c>
      <c r="R152" t="s">
        <v>1682</v>
      </c>
      <c r="S152" t="s">
        <v>1681</v>
      </c>
      <c r="T152" t="s">
        <v>1682</v>
      </c>
      <c r="U152" t="s">
        <v>1682</v>
      </c>
      <c r="V152" t="s">
        <v>1682</v>
      </c>
      <c r="W152" t="s">
        <v>1681</v>
      </c>
      <c r="X152" t="s">
        <v>1682</v>
      </c>
      <c r="Y152" t="s">
        <v>1681</v>
      </c>
    </row>
    <row r="153" spans="1:25" x14ac:dyDescent="0.25">
      <c r="A153" t="s">
        <v>1379</v>
      </c>
      <c r="B153">
        <v>0.58604497251035303</v>
      </c>
      <c r="C153">
        <v>0.196271948585968</v>
      </c>
      <c r="D153">
        <v>-0.502306696672562</v>
      </c>
      <c r="E153">
        <v>0.81855835211657202</v>
      </c>
      <c r="F153">
        <v>0.788358809278351</v>
      </c>
      <c r="G153">
        <v>0.216907003180903</v>
      </c>
      <c r="H153">
        <v>0.67590020980835797</v>
      </c>
      <c r="I153">
        <v>1.36592702445296</v>
      </c>
      <c r="J153">
        <v>1.1034253289707801</v>
      </c>
      <c r="K153">
        <v>1.63471325365391</v>
      </c>
      <c r="L153">
        <v>0.40002010736821397</v>
      </c>
      <c r="M153">
        <v>0.43407835393730199</v>
      </c>
      <c r="N153" t="s">
        <v>1681</v>
      </c>
      <c r="O153" t="s">
        <v>1681</v>
      </c>
      <c r="P153" t="s">
        <v>1681</v>
      </c>
      <c r="Q153" t="s">
        <v>1072</v>
      </c>
      <c r="R153" t="s">
        <v>1681</v>
      </c>
      <c r="S153" t="s">
        <v>1681</v>
      </c>
      <c r="T153" t="s">
        <v>1681</v>
      </c>
      <c r="U153" t="s">
        <v>1681</v>
      </c>
      <c r="V153" t="s">
        <v>1681</v>
      </c>
      <c r="W153" t="s">
        <v>1681</v>
      </c>
      <c r="X153" t="s">
        <v>1681</v>
      </c>
      <c r="Y153" t="s">
        <v>1681</v>
      </c>
    </row>
    <row r="154" spans="1:25" x14ac:dyDescent="0.25">
      <c r="A154" t="s">
        <v>1381</v>
      </c>
      <c r="B154">
        <v>0.60379506088720902</v>
      </c>
      <c r="C154">
        <v>0.43840284946157099</v>
      </c>
      <c r="D154">
        <v>9.5951888473291402E-3</v>
      </c>
      <c r="E154">
        <v>0.87016028320060201</v>
      </c>
      <c r="F154">
        <v>0.50061221009753798</v>
      </c>
      <c r="G154">
        <v>0.245082492670542</v>
      </c>
      <c r="H154">
        <v>0.91421905359837896</v>
      </c>
      <c r="I154">
        <v>0.64435829131236599</v>
      </c>
      <c r="J154">
        <v>1.04372792035179</v>
      </c>
      <c r="K154">
        <v>1.45617300163507</v>
      </c>
      <c r="L154">
        <v>0.57147081224519503</v>
      </c>
      <c r="M154">
        <v>1.16582467781736</v>
      </c>
      <c r="N154" t="s">
        <v>1682</v>
      </c>
      <c r="O154" t="s">
        <v>1682</v>
      </c>
      <c r="P154" t="s">
        <v>1682</v>
      </c>
      <c r="Q154" t="s">
        <v>1072</v>
      </c>
      <c r="R154" t="s">
        <v>1682</v>
      </c>
      <c r="S154" t="s">
        <v>1681</v>
      </c>
      <c r="T154" t="s">
        <v>1682</v>
      </c>
      <c r="U154" t="s">
        <v>1682</v>
      </c>
      <c r="V154" t="s">
        <v>1682</v>
      </c>
      <c r="W154" t="s">
        <v>1681</v>
      </c>
      <c r="X154" t="s">
        <v>1682</v>
      </c>
      <c r="Y154" t="s">
        <v>1681</v>
      </c>
    </row>
    <row r="155" spans="1:25" x14ac:dyDescent="0.25">
      <c r="A155" t="s">
        <v>1383</v>
      </c>
      <c r="B155">
        <v>0.32300621059544299</v>
      </c>
      <c r="C155">
        <v>-0.45805175885989702</v>
      </c>
      <c r="D155">
        <v>-1.7640579684889399</v>
      </c>
      <c r="E155">
        <v>0.21026794293728099</v>
      </c>
      <c r="F155">
        <v>0.77314956500939402</v>
      </c>
      <c r="G155">
        <v>0.70431897994370596</v>
      </c>
      <c r="H155">
        <v>-0.70711522295844698</v>
      </c>
      <c r="I155">
        <v>0.21026794293728099</v>
      </c>
      <c r="J155">
        <v>0.93212161621424805</v>
      </c>
      <c r="K155">
        <v>0.99276639729638805</v>
      </c>
      <c r="L155">
        <v>-0.20701477640851601</v>
      </c>
      <c r="M155">
        <v>-0.12946149878923399</v>
      </c>
      <c r="N155" t="s">
        <v>1681</v>
      </c>
      <c r="O155" t="s">
        <v>1681</v>
      </c>
      <c r="P155" t="s">
        <v>1681</v>
      </c>
      <c r="Q155" t="s">
        <v>1072</v>
      </c>
      <c r="R155" t="s">
        <v>1681</v>
      </c>
      <c r="S155" t="s">
        <v>1681</v>
      </c>
      <c r="T155" t="s">
        <v>1681</v>
      </c>
      <c r="U155" t="s">
        <v>1072</v>
      </c>
      <c r="V155" t="s">
        <v>1681</v>
      </c>
      <c r="W155" t="s">
        <v>1681</v>
      </c>
      <c r="X155" t="s">
        <v>1681</v>
      </c>
      <c r="Y155" t="s">
        <v>1681</v>
      </c>
    </row>
    <row r="156" spans="1:25" x14ac:dyDescent="0.25">
      <c r="A156" t="s">
        <v>1385</v>
      </c>
      <c r="B156">
        <v>0.87043410075321204</v>
      </c>
      <c r="C156">
        <v>-0.21951006324598499</v>
      </c>
      <c r="D156">
        <v>-0.331646558176107</v>
      </c>
      <c r="E156">
        <v>1.4433912032190701</v>
      </c>
      <c r="F156">
        <v>1.12721002961695</v>
      </c>
      <c r="G156">
        <v>0.83001321698387698</v>
      </c>
      <c r="H156">
        <v>0.20052488291569501</v>
      </c>
      <c r="I156">
        <v>1.4433912032190701</v>
      </c>
      <c r="J156">
        <v>0.84632532375262604</v>
      </c>
      <c r="K156">
        <v>1.7554136655733901</v>
      </c>
      <c r="L156">
        <v>0.49243202480459503</v>
      </c>
      <c r="M156">
        <v>0.56718938339281799</v>
      </c>
      <c r="N156" t="s">
        <v>1682</v>
      </c>
      <c r="O156" t="s">
        <v>1682</v>
      </c>
      <c r="P156" t="s">
        <v>1682</v>
      </c>
      <c r="Q156" t="s">
        <v>1072</v>
      </c>
      <c r="R156" t="s">
        <v>1682</v>
      </c>
      <c r="S156" t="s">
        <v>1682</v>
      </c>
      <c r="T156" t="s">
        <v>1682</v>
      </c>
      <c r="U156" t="s">
        <v>1072</v>
      </c>
      <c r="V156" t="s">
        <v>1682</v>
      </c>
      <c r="W156" t="s">
        <v>1681</v>
      </c>
      <c r="X156" t="s">
        <v>1682</v>
      </c>
      <c r="Y156" t="s">
        <v>1682</v>
      </c>
    </row>
    <row r="157" spans="1:25" x14ac:dyDescent="0.25">
      <c r="A157" t="s">
        <v>1387</v>
      </c>
      <c r="B157">
        <v>0.87043410075321204</v>
      </c>
      <c r="C157">
        <v>-0.21951006324598499</v>
      </c>
      <c r="D157">
        <v>-0.331646558176107</v>
      </c>
      <c r="E157">
        <v>0.44585998284210698</v>
      </c>
      <c r="F157">
        <v>1.12721002961695</v>
      </c>
      <c r="G157">
        <v>1.47249078078062</v>
      </c>
      <c r="H157">
        <v>0.20052488291569501</v>
      </c>
      <c r="I157">
        <v>0.44585998284210698</v>
      </c>
      <c r="J157">
        <v>0.84632532375262604</v>
      </c>
      <c r="K157">
        <v>0.39664364754291398</v>
      </c>
      <c r="L157">
        <v>0.49243202480459503</v>
      </c>
      <c r="M157">
        <v>-0.30870107941421698</v>
      </c>
      <c r="N157" t="s">
        <v>1682</v>
      </c>
      <c r="O157" t="s">
        <v>1682</v>
      </c>
      <c r="P157" t="s">
        <v>1682</v>
      </c>
      <c r="Q157" t="s">
        <v>1072</v>
      </c>
      <c r="R157" t="s">
        <v>1682</v>
      </c>
      <c r="S157" t="s">
        <v>1681</v>
      </c>
      <c r="T157" t="s">
        <v>1682</v>
      </c>
      <c r="U157" t="s">
        <v>1072</v>
      </c>
      <c r="V157" t="s">
        <v>1682</v>
      </c>
      <c r="W157" t="s">
        <v>1681</v>
      </c>
      <c r="X157" t="s">
        <v>1682</v>
      </c>
      <c r="Y157" t="s">
        <v>1681</v>
      </c>
    </row>
    <row r="158" spans="1:25" x14ac:dyDescent="0.25">
      <c r="A158" t="s">
        <v>1389</v>
      </c>
      <c r="B158">
        <v>1.9275988477311801</v>
      </c>
      <c r="C158">
        <v>0.19052794032974399</v>
      </c>
      <c r="D158">
        <v>-0.331646558176107</v>
      </c>
      <c r="E158">
        <v>1.2326936520390901</v>
      </c>
      <c r="F158">
        <v>2.1088420127179699</v>
      </c>
      <c r="G158">
        <v>0.42159213801624701</v>
      </c>
      <c r="H158">
        <v>1.4554581605126</v>
      </c>
      <c r="I158">
        <v>1.2326936520390901</v>
      </c>
      <c r="J158">
        <v>0.340620156175587</v>
      </c>
      <c r="K158">
        <v>0.80805695566019897</v>
      </c>
      <c r="L158">
        <v>2.3634069760482701</v>
      </c>
      <c r="M158">
        <v>2.1551395201251502</v>
      </c>
      <c r="N158" t="s">
        <v>1681</v>
      </c>
      <c r="O158" t="s">
        <v>1681</v>
      </c>
      <c r="P158" t="s">
        <v>1682</v>
      </c>
      <c r="Q158" t="s">
        <v>1072</v>
      </c>
      <c r="R158" t="s">
        <v>1681</v>
      </c>
      <c r="S158" t="s">
        <v>1681</v>
      </c>
      <c r="T158" t="s">
        <v>1681</v>
      </c>
      <c r="U158" t="s">
        <v>1072</v>
      </c>
      <c r="V158" t="s">
        <v>1681</v>
      </c>
      <c r="W158" t="s">
        <v>1681</v>
      </c>
      <c r="X158" t="s">
        <v>1681</v>
      </c>
      <c r="Y158" t="s">
        <v>1681</v>
      </c>
    </row>
    <row r="159" spans="1:25" x14ac:dyDescent="0.25">
      <c r="A159" t="s">
        <v>1391</v>
      </c>
      <c r="B159">
        <v>0.84189430851403002</v>
      </c>
      <c r="C159">
        <v>-0.69247643689011296</v>
      </c>
      <c r="D159">
        <v>0.41690036078413101</v>
      </c>
      <c r="E159">
        <v>0.13977024722516501</v>
      </c>
      <c r="F159">
        <v>0.399325481247646</v>
      </c>
      <c r="G159">
        <v>0.32045834919655197</v>
      </c>
      <c r="H159">
        <v>-3.6330932987885499E-2</v>
      </c>
      <c r="I159">
        <v>0.95512177593247505</v>
      </c>
      <c r="J159">
        <v>0.78329826474462505</v>
      </c>
      <c r="K159">
        <v>3.3124455466862997E-2</v>
      </c>
      <c r="L159">
        <v>-0.75470721296195498</v>
      </c>
      <c r="M159">
        <v>0.15325599228852099</v>
      </c>
      <c r="N159" t="s">
        <v>1681</v>
      </c>
      <c r="O159" t="s">
        <v>1682</v>
      </c>
      <c r="P159" t="s">
        <v>1682</v>
      </c>
      <c r="Q159" t="s">
        <v>1072</v>
      </c>
      <c r="R159" t="s">
        <v>1681</v>
      </c>
      <c r="S159" t="s">
        <v>1681</v>
      </c>
      <c r="T159" t="s">
        <v>1681</v>
      </c>
      <c r="U159" t="s">
        <v>1681</v>
      </c>
      <c r="V159" t="s">
        <v>1681</v>
      </c>
      <c r="W159" t="s">
        <v>1681</v>
      </c>
      <c r="X159" t="s">
        <v>1681</v>
      </c>
      <c r="Y159" t="s">
        <v>1681</v>
      </c>
    </row>
    <row r="160" spans="1:25" x14ac:dyDescent="0.25">
      <c r="A160" t="s">
        <v>1393</v>
      </c>
      <c r="B160">
        <v>1.10405664983636E-2</v>
      </c>
      <c r="C160">
        <v>-0.69247643689011296</v>
      </c>
      <c r="D160">
        <v>0.41690036078413101</v>
      </c>
      <c r="E160">
        <v>0.78950561569570299</v>
      </c>
      <c r="F160">
        <v>0.25588044989221298</v>
      </c>
      <c r="G160">
        <v>0.633670102633762</v>
      </c>
      <c r="H160">
        <v>0.71462408146161405</v>
      </c>
      <c r="I160">
        <v>0.63654931286984995</v>
      </c>
      <c r="J160">
        <v>0.60223666927687403</v>
      </c>
      <c r="K160">
        <v>1.0852022850326799</v>
      </c>
      <c r="L160">
        <v>7.6252367390739498E-2</v>
      </c>
      <c r="M160">
        <v>1.29081768968544</v>
      </c>
      <c r="N160" t="s">
        <v>1681</v>
      </c>
      <c r="O160" t="s">
        <v>1682</v>
      </c>
      <c r="P160" t="s">
        <v>1682</v>
      </c>
      <c r="Q160" t="s">
        <v>1072</v>
      </c>
      <c r="R160" t="s">
        <v>1681</v>
      </c>
      <c r="S160" t="s">
        <v>1681</v>
      </c>
      <c r="T160" t="s">
        <v>1681</v>
      </c>
      <c r="U160" t="s">
        <v>1682</v>
      </c>
      <c r="V160" t="s">
        <v>1681</v>
      </c>
      <c r="W160" t="s">
        <v>1681</v>
      </c>
      <c r="X160" t="s">
        <v>1681</v>
      </c>
      <c r="Y160" t="s">
        <v>1681</v>
      </c>
    </row>
    <row r="161" spans="1:25" x14ac:dyDescent="0.25">
      <c r="A161" t="s">
        <v>1395</v>
      </c>
      <c r="B161">
        <v>0.53426849057333803</v>
      </c>
      <c r="C161">
        <v>-0.69247643689011296</v>
      </c>
      <c r="D161">
        <v>0.41690036078413101</v>
      </c>
      <c r="E161">
        <v>-0.87007751098678898</v>
      </c>
      <c r="F161">
        <v>0.135603199596183</v>
      </c>
      <c r="G161">
        <v>-0.89395262867686498</v>
      </c>
      <c r="H161">
        <v>-1.2956553031529101</v>
      </c>
      <c r="I161">
        <v>0.63654931286984995</v>
      </c>
      <c r="J161">
        <v>-1.21210428944253</v>
      </c>
      <c r="K161">
        <v>-0.37443184885991398</v>
      </c>
      <c r="L161">
        <v>-1.2025781488951299</v>
      </c>
      <c r="M161">
        <v>-0.53879007568173898</v>
      </c>
      <c r="N161" t="s">
        <v>1682</v>
      </c>
      <c r="O161" t="s">
        <v>1682</v>
      </c>
      <c r="P161" t="s">
        <v>1682</v>
      </c>
      <c r="Q161" t="s">
        <v>1072</v>
      </c>
      <c r="R161" t="s">
        <v>1682</v>
      </c>
      <c r="S161" t="s">
        <v>1681</v>
      </c>
      <c r="T161" t="s">
        <v>1681</v>
      </c>
      <c r="U161" t="s">
        <v>1682</v>
      </c>
      <c r="V161" t="s">
        <v>1681</v>
      </c>
      <c r="W161" t="s">
        <v>1681</v>
      </c>
      <c r="X161" t="s">
        <v>1681</v>
      </c>
      <c r="Y161" t="s">
        <v>1681</v>
      </c>
    </row>
    <row r="162" spans="1:25" x14ac:dyDescent="0.25">
      <c r="A162" t="s">
        <v>1397</v>
      </c>
      <c r="B162">
        <v>0.53426849057333803</v>
      </c>
      <c r="C162">
        <v>-0.69247643689011296</v>
      </c>
      <c r="D162">
        <v>0.41690036078413101</v>
      </c>
      <c r="E162">
        <v>-0.28357528886080902</v>
      </c>
      <c r="F162">
        <v>0.135603199596183</v>
      </c>
      <c r="G162">
        <v>-0.91109847055385396</v>
      </c>
      <c r="H162">
        <v>-0.16227355667575</v>
      </c>
      <c r="I162">
        <v>0.63654931286984995</v>
      </c>
      <c r="J162">
        <v>0.40374771000301202</v>
      </c>
      <c r="K162">
        <v>0.27018201298753702</v>
      </c>
      <c r="L162">
        <v>-0.63614434883536297</v>
      </c>
      <c r="M162">
        <v>-1.256836495013</v>
      </c>
      <c r="N162" t="s">
        <v>1682</v>
      </c>
      <c r="O162" t="s">
        <v>1682</v>
      </c>
      <c r="P162" t="s">
        <v>1682</v>
      </c>
      <c r="Q162" t="s">
        <v>1072</v>
      </c>
      <c r="R162" t="s">
        <v>1682</v>
      </c>
      <c r="S162" t="s">
        <v>1681</v>
      </c>
      <c r="T162" t="s">
        <v>1682</v>
      </c>
      <c r="U162" t="s">
        <v>1682</v>
      </c>
      <c r="V162" t="s">
        <v>1682</v>
      </c>
      <c r="W162" t="s">
        <v>1681</v>
      </c>
      <c r="X162" t="s">
        <v>1682</v>
      </c>
      <c r="Y162" t="s">
        <v>1681</v>
      </c>
    </row>
    <row r="163" spans="1:25" x14ac:dyDescent="0.25">
      <c r="A163" t="s">
        <v>1399</v>
      </c>
      <c r="B163">
        <v>0.46549109041553399</v>
      </c>
      <c r="C163">
        <v>1.5423440564123401</v>
      </c>
      <c r="D163">
        <v>0.94030481026727597</v>
      </c>
      <c r="E163">
        <v>1.37858800616005</v>
      </c>
      <c r="F163">
        <v>0.80143994632152804</v>
      </c>
      <c r="G163">
        <v>0.65901520095622301</v>
      </c>
      <c r="H163">
        <v>1.9072204434542701</v>
      </c>
      <c r="I163">
        <v>0.85558397024595501</v>
      </c>
      <c r="J163">
        <v>1.26347672159559</v>
      </c>
      <c r="K163">
        <v>0.79517099151047999</v>
      </c>
      <c r="L163">
        <v>0.84579707263138704</v>
      </c>
      <c r="M163">
        <v>1.04479760240231</v>
      </c>
      <c r="N163" t="s">
        <v>1681</v>
      </c>
      <c r="O163" t="s">
        <v>1681</v>
      </c>
      <c r="P163" t="s">
        <v>1681</v>
      </c>
      <c r="Q163" t="s">
        <v>1682</v>
      </c>
      <c r="R163" t="s">
        <v>1681</v>
      </c>
      <c r="S163" t="s">
        <v>1681</v>
      </c>
      <c r="T163" t="s">
        <v>1681</v>
      </c>
      <c r="U163" t="s">
        <v>1682</v>
      </c>
      <c r="V163" t="s">
        <v>1681</v>
      </c>
      <c r="W163" t="s">
        <v>1681</v>
      </c>
      <c r="X163" t="s">
        <v>1682</v>
      </c>
      <c r="Y163" t="s">
        <v>1681</v>
      </c>
    </row>
    <row r="164" spans="1:25" x14ac:dyDescent="0.25">
      <c r="A164" t="s">
        <v>1401</v>
      </c>
      <c r="B164">
        <v>2.0312930053156202E-2</v>
      </c>
      <c r="C164">
        <v>0.93232694421581896</v>
      </c>
      <c r="D164">
        <v>0.236700020442037</v>
      </c>
      <c r="E164">
        <v>1.37858800616005</v>
      </c>
      <c r="F164">
        <v>0.32238386475964598</v>
      </c>
      <c r="G164">
        <v>0.29620056975368497</v>
      </c>
      <c r="H164">
        <v>0.72525427886625304</v>
      </c>
      <c r="I164">
        <v>0.85558397024595501</v>
      </c>
      <c r="J164">
        <v>1.05809059515769</v>
      </c>
      <c r="K164">
        <v>0.84232761801908296</v>
      </c>
      <c r="L164">
        <v>0.84579707263138704</v>
      </c>
      <c r="M164">
        <v>1.02098033772609</v>
      </c>
      <c r="N164" t="s">
        <v>1682</v>
      </c>
      <c r="O164" t="s">
        <v>1682</v>
      </c>
      <c r="P164" t="s">
        <v>1682</v>
      </c>
      <c r="Q164" t="s">
        <v>1682</v>
      </c>
      <c r="R164" t="s">
        <v>1682</v>
      </c>
      <c r="S164" t="s">
        <v>1682</v>
      </c>
      <c r="T164" t="s">
        <v>1682</v>
      </c>
      <c r="U164" t="s">
        <v>1682</v>
      </c>
      <c r="V164" t="s">
        <v>1682</v>
      </c>
      <c r="W164" t="s">
        <v>1682</v>
      </c>
      <c r="X164" t="s">
        <v>1682</v>
      </c>
      <c r="Y164" t="s">
        <v>1682</v>
      </c>
    </row>
    <row r="165" spans="1:25" x14ac:dyDescent="0.25">
      <c r="A165" t="s">
        <v>1403</v>
      </c>
      <c r="B165">
        <v>-0.22846530611853799</v>
      </c>
      <c r="C165">
        <v>0.42166588601529398</v>
      </c>
      <c r="D165">
        <v>-0.33394835234497999</v>
      </c>
      <c r="E165">
        <v>1.37858800616005</v>
      </c>
      <c r="F165">
        <v>6.0804342701126099E-2</v>
      </c>
      <c r="G165">
        <v>2.4797130032616601E-2</v>
      </c>
      <c r="H165">
        <v>-5.0462120908712597E-2</v>
      </c>
      <c r="I165">
        <v>0.70466611834728798</v>
      </c>
      <c r="J165">
        <v>0.93307815482759804</v>
      </c>
      <c r="K165">
        <v>0.809518737831318</v>
      </c>
      <c r="L165">
        <v>0.70948117956728396</v>
      </c>
      <c r="M165">
        <v>0.96301416620075897</v>
      </c>
      <c r="N165" t="s">
        <v>1681</v>
      </c>
      <c r="O165" t="s">
        <v>1681</v>
      </c>
      <c r="P165" t="s">
        <v>1681</v>
      </c>
      <c r="Q165" t="s">
        <v>1682</v>
      </c>
      <c r="R165" t="s">
        <v>1681</v>
      </c>
      <c r="S165" t="s">
        <v>1681</v>
      </c>
      <c r="T165" t="s">
        <v>1681</v>
      </c>
      <c r="U165" t="s">
        <v>1681</v>
      </c>
      <c r="V165" t="s">
        <v>1681</v>
      </c>
      <c r="W165" t="s">
        <v>1681</v>
      </c>
      <c r="X165" t="s">
        <v>1681</v>
      </c>
      <c r="Y165" t="s">
        <v>1681</v>
      </c>
    </row>
    <row r="166" spans="1:25" x14ac:dyDescent="0.25">
      <c r="A166" t="s">
        <v>1405</v>
      </c>
      <c r="B166">
        <v>0.104079930521321</v>
      </c>
      <c r="C166">
        <v>0.16348500101027799</v>
      </c>
      <c r="D166">
        <v>0.28237345332083802</v>
      </c>
      <c r="E166">
        <v>1.3271678412062899</v>
      </c>
      <c r="F166">
        <v>0.30289829607753599</v>
      </c>
      <c r="G166">
        <v>0.60208623801226202</v>
      </c>
      <c r="H166">
        <v>0.16394378553257499</v>
      </c>
      <c r="I166">
        <v>0.73710187529180704</v>
      </c>
      <c r="J166">
        <v>0.40337073267034701</v>
      </c>
      <c r="K166">
        <v>0.21764216605292699</v>
      </c>
      <c r="L166">
        <v>0.76817285924552503</v>
      </c>
      <c r="M166">
        <v>0.75091906581123702</v>
      </c>
      <c r="N166" t="s">
        <v>1681</v>
      </c>
      <c r="O166" t="s">
        <v>1681</v>
      </c>
      <c r="P166" t="s">
        <v>1681</v>
      </c>
      <c r="Q166" t="s">
        <v>1681</v>
      </c>
      <c r="R166" t="s">
        <v>1681</v>
      </c>
      <c r="S166" t="s">
        <v>1681</v>
      </c>
      <c r="T166" t="s">
        <v>1681</v>
      </c>
      <c r="U166" t="s">
        <v>1681</v>
      </c>
      <c r="V166" t="s">
        <v>1681</v>
      </c>
      <c r="W166" t="s">
        <v>1681</v>
      </c>
      <c r="X166" t="s">
        <v>1681</v>
      </c>
      <c r="Y166" t="s">
        <v>1681</v>
      </c>
    </row>
    <row r="167" spans="1:25" x14ac:dyDescent="0.25">
      <c r="A167" t="s">
        <v>1407</v>
      </c>
      <c r="B167">
        <v>0.50887181285362504</v>
      </c>
      <c r="C167">
        <v>0.31117277369124602</v>
      </c>
      <c r="D167">
        <v>0.70909422538898104</v>
      </c>
      <c r="E167">
        <v>0.78616137345710002</v>
      </c>
      <c r="F167">
        <v>1.0600173138740401</v>
      </c>
      <c r="G167">
        <v>1.0551906257641299</v>
      </c>
      <c r="H167">
        <v>0.99345755980804795</v>
      </c>
      <c r="I167">
        <v>0.49095330038434398</v>
      </c>
      <c r="J167">
        <v>1.4668922306349801</v>
      </c>
      <c r="K167">
        <v>0.60403669241191504</v>
      </c>
      <c r="L167">
        <v>1.16425172623506</v>
      </c>
      <c r="M167">
        <v>1.1331803661931199</v>
      </c>
      <c r="N167" t="s">
        <v>1681</v>
      </c>
      <c r="O167" t="s">
        <v>1681</v>
      </c>
      <c r="P167" t="s">
        <v>1681</v>
      </c>
      <c r="Q167" t="s">
        <v>1681</v>
      </c>
      <c r="R167" t="s">
        <v>1681</v>
      </c>
      <c r="S167" t="s">
        <v>1681</v>
      </c>
      <c r="T167" t="s">
        <v>1681</v>
      </c>
      <c r="U167" t="s">
        <v>1681</v>
      </c>
      <c r="V167" t="s">
        <v>1681</v>
      </c>
      <c r="W167" t="s">
        <v>1681</v>
      </c>
      <c r="X167" t="s">
        <v>1681</v>
      </c>
      <c r="Y167" t="s">
        <v>1681</v>
      </c>
    </row>
    <row r="168" spans="1:25" x14ac:dyDescent="0.25">
      <c r="A168" t="s">
        <v>1409</v>
      </c>
      <c r="B168">
        <v>-0.24733618064124899</v>
      </c>
      <c r="C168">
        <v>0.46483524066317</v>
      </c>
      <c r="D168">
        <v>1.2320470914884201</v>
      </c>
      <c r="E168">
        <v>1.1386358300047199</v>
      </c>
      <c r="F168">
        <v>1.0613050914772899</v>
      </c>
      <c r="G168">
        <v>0.84616123564019496</v>
      </c>
      <c r="H168">
        <v>1.66598956144336</v>
      </c>
      <c r="I168">
        <v>0.72982070151756695</v>
      </c>
      <c r="J168">
        <v>0.99903724485629997</v>
      </c>
      <c r="K168">
        <v>0.504883040409984</v>
      </c>
      <c r="L168">
        <v>1.00994009622007</v>
      </c>
      <c r="M168">
        <v>0.92910538755137895</v>
      </c>
      <c r="N168" t="s">
        <v>1681</v>
      </c>
      <c r="O168" t="s">
        <v>1681</v>
      </c>
      <c r="P168" t="s">
        <v>1681</v>
      </c>
      <c r="Q168" t="s">
        <v>1682</v>
      </c>
      <c r="R168" t="s">
        <v>1681</v>
      </c>
      <c r="S168" t="s">
        <v>1681</v>
      </c>
      <c r="T168" t="s">
        <v>1681</v>
      </c>
      <c r="U168" t="s">
        <v>1682</v>
      </c>
      <c r="V168" t="s">
        <v>1681</v>
      </c>
      <c r="W168" t="s">
        <v>1681</v>
      </c>
      <c r="X168" t="s">
        <v>1681</v>
      </c>
      <c r="Y168" t="s">
        <v>1681</v>
      </c>
    </row>
    <row r="169" spans="1:25" x14ac:dyDescent="0.25">
      <c r="A169" t="s">
        <v>1411</v>
      </c>
      <c r="B169">
        <v>0.98513078748069205</v>
      </c>
      <c r="C169">
        <v>0.27501021777255802</v>
      </c>
      <c r="D169">
        <v>0.155293875031288</v>
      </c>
      <c r="E169">
        <v>0.68703677722702805</v>
      </c>
      <c r="F169">
        <v>0.79002404159075901</v>
      </c>
      <c r="G169">
        <v>6.0264839324960601E-2</v>
      </c>
      <c r="H169">
        <v>-7.5880024196352397E-2</v>
      </c>
      <c r="I169">
        <v>-0.14259400028887101</v>
      </c>
      <c r="J169">
        <v>0.604646433247643</v>
      </c>
      <c r="K169">
        <v>0.57479778747768595</v>
      </c>
      <c r="L169">
        <v>0.341933632608662</v>
      </c>
      <c r="M169">
        <v>0.57767540833115305</v>
      </c>
      <c r="N169" t="s">
        <v>1681</v>
      </c>
      <c r="O169" t="s">
        <v>1681</v>
      </c>
      <c r="P169" t="s">
        <v>1681</v>
      </c>
      <c r="Q169" t="s">
        <v>1682</v>
      </c>
      <c r="R169" t="s">
        <v>1681</v>
      </c>
      <c r="S169" t="s">
        <v>1681</v>
      </c>
      <c r="T169" t="s">
        <v>1681</v>
      </c>
      <c r="U169" t="s">
        <v>1681</v>
      </c>
      <c r="V169" t="s">
        <v>1681</v>
      </c>
      <c r="W169" t="s">
        <v>1681</v>
      </c>
      <c r="X169" t="s">
        <v>1681</v>
      </c>
      <c r="Y169" t="s">
        <v>1681</v>
      </c>
    </row>
    <row r="170" spans="1:25" x14ac:dyDescent="0.25">
      <c r="A170" t="s">
        <v>1413</v>
      </c>
      <c r="B170">
        <v>0.18863782324304401</v>
      </c>
      <c r="C170">
        <v>2.63829289654006E-2</v>
      </c>
      <c r="D170">
        <v>0.29174684357834602</v>
      </c>
      <c r="E170">
        <v>0.43543887830766198</v>
      </c>
      <c r="F170">
        <v>0.71677289167788005</v>
      </c>
      <c r="G170">
        <v>0.59594985878984197</v>
      </c>
      <c r="H170">
        <v>0.366937218957964</v>
      </c>
      <c r="I170">
        <v>0.37360816763858801</v>
      </c>
      <c r="J170">
        <v>0.368423975401029</v>
      </c>
      <c r="K170">
        <v>0.40864215900096801</v>
      </c>
      <c r="L170">
        <v>0.37390991277184699</v>
      </c>
      <c r="M170">
        <v>0.56007876762994002</v>
      </c>
      <c r="N170" t="s">
        <v>1681</v>
      </c>
      <c r="O170" t="s">
        <v>1681</v>
      </c>
      <c r="P170" t="s">
        <v>1681</v>
      </c>
      <c r="Q170" t="s">
        <v>1681</v>
      </c>
      <c r="R170" t="s">
        <v>1681</v>
      </c>
      <c r="S170" t="s">
        <v>1681</v>
      </c>
      <c r="T170" t="s">
        <v>1681</v>
      </c>
      <c r="U170" t="s">
        <v>1681</v>
      </c>
      <c r="V170" t="s">
        <v>1681</v>
      </c>
      <c r="W170" t="s">
        <v>1681</v>
      </c>
      <c r="X170" t="s">
        <v>1681</v>
      </c>
      <c r="Y170" t="s">
        <v>1681</v>
      </c>
    </row>
    <row r="171" spans="1:25" x14ac:dyDescent="0.25">
      <c r="A171" t="s">
        <v>1415</v>
      </c>
      <c r="B171">
        <v>0.498232326693271</v>
      </c>
      <c r="C171">
        <v>0.36117040335970302</v>
      </c>
      <c r="D171">
        <v>9.6123876334948094E-2</v>
      </c>
      <c r="E171">
        <v>0.68703677722702805</v>
      </c>
      <c r="F171">
        <v>0.70347533102137805</v>
      </c>
      <c r="G171">
        <v>0.80670877201111602</v>
      </c>
      <c r="H171">
        <v>0.59186253757671103</v>
      </c>
      <c r="I171">
        <v>6.8600703329698906E-2</v>
      </c>
      <c r="J171">
        <v>0.42910699492326398</v>
      </c>
      <c r="K171">
        <v>0.67389772149062899</v>
      </c>
      <c r="L171">
        <v>0.44669844733849301</v>
      </c>
      <c r="M171">
        <v>1.3325123848978999</v>
      </c>
      <c r="N171" t="s">
        <v>1682</v>
      </c>
      <c r="O171" t="s">
        <v>1682</v>
      </c>
      <c r="P171" t="s">
        <v>1682</v>
      </c>
      <c r="Q171" t="s">
        <v>1682</v>
      </c>
      <c r="R171" t="s">
        <v>1682</v>
      </c>
      <c r="S171" t="s">
        <v>1681</v>
      </c>
      <c r="T171" t="s">
        <v>1682</v>
      </c>
      <c r="U171" t="s">
        <v>1682</v>
      </c>
      <c r="V171" t="s">
        <v>1682</v>
      </c>
      <c r="W171" t="s">
        <v>1681</v>
      </c>
      <c r="X171" t="s">
        <v>1682</v>
      </c>
      <c r="Y171" t="s">
        <v>1681</v>
      </c>
    </row>
    <row r="172" spans="1:25" x14ac:dyDescent="0.25">
      <c r="A172" t="s">
        <v>1417</v>
      </c>
      <c r="B172">
        <v>0.498232326693271</v>
      </c>
      <c r="C172">
        <v>0.36117040335970302</v>
      </c>
      <c r="D172">
        <v>9.6123876334948094E-2</v>
      </c>
      <c r="E172">
        <v>0.68703677722702805</v>
      </c>
      <c r="F172">
        <v>-1.37355823129211E-2</v>
      </c>
      <c r="G172">
        <v>1.4415332842669999</v>
      </c>
      <c r="H172">
        <v>2.48693935111522</v>
      </c>
      <c r="I172">
        <v>6.8600703329698906E-2</v>
      </c>
      <c r="J172">
        <v>-3.9404487202372898E-2</v>
      </c>
      <c r="K172">
        <v>-0.25005365016806502</v>
      </c>
      <c r="L172">
        <v>0.71919872678213903</v>
      </c>
      <c r="M172">
        <v>7.9150334466538505E-2</v>
      </c>
      <c r="N172" t="s">
        <v>1682</v>
      </c>
      <c r="O172" t="s">
        <v>1682</v>
      </c>
      <c r="P172" t="s">
        <v>1682</v>
      </c>
      <c r="Q172" t="s">
        <v>1682</v>
      </c>
      <c r="R172" t="s">
        <v>1681</v>
      </c>
      <c r="S172" t="s">
        <v>1681</v>
      </c>
      <c r="T172" t="s">
        <v>1681</v>
      </c>
      <c r="U172" t="s">
        <v>1682</v>
      </c>
      <c r="V172" t="s">
        <v>1681</v>
      </c>
      <c r="W172" t="s">
        <v>1681</v>
      </c>
      <c r="X172" t="s">
        <v>1681</v>
      </c>
      <c r="Y172" t="s">
        <v>1681</v>
      </c>
    </row>
    <row r="173" spans="1:25" x14ac:dyDescent="0.25">
      <c r="A173" t="s">
        <v>1419</v>
      </c>
      <c r="B173">
        <v>0.241015437787511</v>
      </c>
      <c r="C173">
        <v>-1.0929699152547101</v>
      </c>
      <c r="D173">
        <v>0.241015437787511</v>
      </c>
      <c r="E173">
        <v>0.241015437787511</v>
      </c>
      <c r="F173">
        <v>0.15044803998374401</v>
      </c>
      <c r="G173">
        <v>0.38742059987517002</v>
      </c>
      <c r="H173">
        <v>0.241015437787511</v>
      </c>
      <c r="I173">
        <v>0.241015437787511</v>
      </c>
      <c r="J173">
        <v>0.241015437787511</v>
      </c>
      <c r="K173">
        <v>0.60424983344687999</v>
      </c>
      <c r="L173">
        <v>-0.98421113514025904</v>
      </c>
      <c r="M173">
        <v>0.42703163658357801</v>
      </c>
      <c r="N173" t="s">
        <v>1072</v>
      </c>
      <c r="O173" t="s">
        <v>1681</v>
      </c>
      <c r="P173" t="s">
        <v>1072</v>
      </c>
      <c r="Q173" t="s">
        <v>1072</v>
      </c>
      <c r="R173" t="s">
        <v>1681</v>
      </c>
      <c r="S173" t="s">
        <v>1681</v>
      </c>
      <c r="T173" t="s">
        <v>1072</v>
      </c>
      <c r="U173" t="s">
        <v>1072</v>
      </c>
      <c r="V173" t="s">
        <v>1072</v>
      </c>
      <c r="W173" t="s">
        <v>1681</v>
      </c>
      <c r="X173" t="s">
        <v>1681</v>
      </c>
      <c r="Y173" t="s">
        <v>1681</v>
      </c>
    </row>
    <row r="174" spans="1:25" x14ac:dyDescent="0.25">
      <c r="A174" t="s">
        <v>1421</v>
      </c>
      <c r="B174">
        <v>0.88227269852883605</v>
      </c>
      <c r="C174">
        <v>0.508535934591546</v>
      </c>
      <c r="D174">
        <v>1.3590448235825701</v>
      </c>
      <c r="E174">
        <v>0.78135731058784896</v>
      </c>
      <c r="F174">
        <v>0.84846974567577904</v>
      </c>
      <c r="G174">
        <v>0.83026744176463796</v>
      </c>
      <c r="H174">
        <v>1.1949777569125799</v>
      </c>
      <c r="I174">
        <v>0.78135731058784896</v>
      </c>
      <c r="J174">
        <v>0.95334301955381395</v>
      </c>
      <c r="K174">
        <v>0.69424893726001602</v>
      </c>
      <c r="L174">
        <v>0.70262698420298098</v>
      </c>
      <c r="M174">
        <v>0.71087861364365601</v>
      </c>
      <c r="N174" t="s">
        <v>1681</v>
      </c>
      <c r="O174" t="s">
        <v>1681</v>
      </c>
      <c r="P174" t="s">
        <v>1681</v>
      </c>
      <c r="Q174" t="s">
        <v>1072</v>
      </c>
      <c r="R174" t="s">
        <v>1681</v>
      </c>
      <c r="S174" t="s">
        <v>1681</v>
      </c>
      <c r="T174" t="s">
        <v>1681</v>
      </c>
      <c r="U174" t="s">
        <v>1072</v>
      </c>
      <c r="V174" t="s">
        <v>1681</v>
      </c>
      <c r="W174" t="s">
        <v>1681</v>
      </c>
      <c r="X174" t="s">
        <v>1681</v>
      </c>
      <c r="Y174" t="s">
        <v>1681</v>
      </c>
    </row>
    <row r="175" spans="1:25" x14ac:dyDescent="0.25">
      <c r="A175" t="s">
        <v>1423</v>
      </c>
      <c r="B175">
        <v>0.52604093445487099</v>
      </c>
      <c r="C175">
        <v>-0.14009413645386901</v>
      </c>
      <c r="D175">
        <v>1.1393634683620899</v>
      </c>
      <c r="E175">
        <v>-2.3643673321792499E-2</v>
      </c>
      <c r="F175">
        <v>1.19825071898222</v>
      </c>
      <c r="G175">
        <v>1.0607579914418199</v>
      </c>
      <c r="H175">
        <v>0.49973333160107303</v>
      </c>
      <c r="I175">
        <v>0.37271674951490402</v>
      </c>
      <c r="J175">
        <v>1.3586402164115401</v>
      </c>
      <c r="K175">
        <v>0.760778910595033</v>
      </c>
      <c r="L175">
        <v>1.26231004351734</v>
      </c>
      <c r="M175">
        <v>1.0138848171079</v>
      </c>
      <c r="N175" t="s">
        <v>1681</v>
      </c>
      <c r="O175" t="s">
        <v>1681</v>
      </c>
      <c r="P175" t="s">
        <v>1681</v>
      </c>
      <c r="Q175" t="s">
        <v>1681</v>
      </c>
      <c r="R175" t="s">
        <v>1681</v>
      </c>
      <c r="S175" t="s">
        <v>1681</v>
      </c>
      <c r="T175" t="s">
        <v>1681</v>
      </c>
      <c r="U175" t="s">
        <v>1681</v>
      </c>
      <c r="V175" t="s">
        <v>1681</v>
      </c>
      <c r="W175" t="s">
        <v>1681</v>
      </c>
      <c r="X175" t="s">
        <v>1681</v>
      </c>
      <c r="Y175" t="s">
        <v>1681</v>
      </c>
    </row>
    <row r="176" spans="1:25" x14ac:dyDescent="0.25">
      <c r="A176" t="s">
        <v>1425</v>
      </c>
      <c r="B176">
        <v>1.4067371738883601</v>
      </c>
      <c r="C176">
        <v>1.27179493918932</v>
      </c>
      <c r="D176">
        <v>1.5617963403355499</v>
      </c>
      <c r="E176">
        <v>1.7051273042852899</v>
      </c>
      <c r="F176">
        <v>1.2603098206302501</v>
      </c>
      <c r="G176">
        <v>1.56127654758767</v>
      </c>
      <c r="H176">
        <v>1.5148030752818999</v>
      </c>
      <c r="I176">
        <v>1.3615213335473599</v>
      </c>
      <c r="J176">
        <v>1.72380433760484</v>
      </c>
      <c r="K176">
        <v>1.45502912833038</v>
      </c>
      <c r="L176">
        <v>0.99409669338548201</v>
      </c>
      <c r="M176">
        <v>1.0528833486148801</v>
      </c>
      <c r="N176" t="s">
        <v>1681</v>
      </c>
      <c r="O176" t="s">
        <v>1681</v>
      </c>
      <c r="P176" t="s">
        <v>1681</v>
      </c>
      <c r="Q176" t="s">
        <v>1681</v>
      </c>
      <c r="R176" t="s">
        <v>1681</v>
      </c>
      <c r="S176" t="s">
        <v>1681</v>
      </c>
      <c r="T176" t="s">
        <v>1681</v>
      </c>
      <c r="U176" t="s">
        <v>1681</v>
      </c>
      <c r="V176" t="s">
        <v>1681</v>
      </c>
      <c r="W176" t="s">
        <v>1681</v>
      </c>
      <c r="X176" t="s">
        <v>1681</v>
      </c>
      <c r="Y176" t="s">
        <v>1681</v>
      </c>
    </row>
    <row r="177" spans="1:25" x14ac:dyDescent="0.25">
      <c r="A177" t="s">
        <v>1427</v>
      </c>
      <c r="B177">
        <v>0.82923753690276603</v>
      </c>
      <c r="C177">
        <v>-0.47661402070134901</v>
      </c>
      <c r="D177">
        <v>0.23828861019873299</v>
      </c>
      <c r="E177">
        <v>-0.62647713199242805</v>
      </c>
      <c r="F177">
        <v>0.51932984258973103</v>
      </c>
      <c r="G177">
        <v>0.414180069081096</v>
      </c>
      <c r="H177">
        <v>0.63036709419911796</v>
      </c>
      <c r="I177">
        <v>-0.52804585493679801</v>
      </c>
      <c r="J177">
        <v>0.32287965109683497</v>
      </c>
      <c r="K177">
        <v>0.75681691645161797</v>
      </c>
      <c r="L177">
        <v>0.70266769045473498</v>
      </c>
      <c r="M177">
        <v>0.96511585439537095</v>
      </c>
      <c r="N177" t="s">
        <v>1681</v>
      </c>
      <c r="O177" t="s">
        <v>1681</v>
      </c>
      <c r="P177" t="s">
        <v>1681</v>
      </c>
      <c r="Q177" t="s">
        <v>1681</v>
      </c>
      <c r="R177" t="s">
        <v>1681</v>
      </c>
      <c r="S177" t="s">
        <v>1681</v>
      </c>
      <c r="T177" t="s">
        <v>1681</v>
      </c>
      <c r="U177" t="s">
        <v>1681</v>
      </c>
      <c r="V177" t="s">
        <v>1681</v>
      </c>
      <c r="W177" t="s">
        <v>1681</v>
      </c>
      <c r="X177" t="s">
        <v>1681</v>
      </c>
      <c r="Y177" t="s">
        <v>1681</v>
      </c>
    </row>
    <row r="178" spans="1:25" x14ac:dyDescent="0.25">
      <c r="A178" t="s">
        <v>1429</v>
      </c>
      <c r="B178">
        <v>0.65512017394113597</v>
      </c>
      <c r="C178">
        <v>0.52258802390631898</v>
      </c>
      <c r="D178">
        <v>0.78231237473254001</v>
      </c>
      <c r="E178">
        <v>-0.28340693272345402</v>
      </c>
      <c r="F178">
        <v>-3.0000606285348001E-2</v>
      </c>
      <c r="G178">
        <v>0.412916690889295</v>
      </c>
      <c r="H178">
        <v>0.49028520485728599</v>
      </c>
      <c r="I178">
        <v>-0.28340693272345402</v>
      </c>
      <c r="J178">
        <v>2.2699707188610498E-2</v>
      </c>
      <c r="K178">
        <v>-1.09170837606271</v>
      </c>
      <c r="L178">
        <v>0.65752831688521796</v>
      </c>
      <c r="M178">
        <v>0.44323473247475098</v>
      </c>
      <c r="N178" t="s">
        <v>1682</v>
      </c>
      <c r="O178" t="s">
        <v>1682</v>
      </c>
      <c r="P178" t="s">
        <v>1682</v>
      </c>
      <c r="Q178" t="s">
        <v>1072</v>
      </c>
      <c r="R178" t="s">
        <v>1682</v>
      </c>
      <c r="S178" t="s">
        <v>1682</v>
      </c>
      <c r="T178" t="s">
        <v>1682</v>
      </c>
      <c r="U178" t="s">
        <v>1072</v>
      </c>
      <c r="V178" t="s">
        <v>1682</v>
      </c>
      <c r="W178" t="s">
        <v>1681</v>
      </c>
      <c r="X178" t="s">
        <v>1682</v>
      </c>
      <c r="Y178" t="s">
        <v>1682</v>
      </c>
    </row>
    <row r="179" spans="1:25" x14ac:dyDescent="0.25">
      <c r="A179" t="s">
        <v>1431</v>
      </c>
      <c r="B179">
        <v>0.49279658278423599</v>
      </c>
      <c r="C179">
        <v>0.94596959541245296</v>
      </c>
      <c r="D179">
        <v>0.67214717027366699</v>
      </c>
      <c r="E179">
        <v>0.54914563199191802</v>
      </c>
      <c r="F179">
        <v>0.38953121450792799</v>
      </c>
      <c r="G179">
        <v>0.66534833839704899</v>
      </c>
      <c r="H179">
        <v>0.59497867206837396</v>
      </c>
      <c r="I179">
        <v>0.54914563199191802</v>
      </c>
      <c r="J179">
        <v>0.105299125005861</v>
      </c>
      <c r="K179">
        <v>0.73923974506282097</v>
      </c>
      <c r="L179">
        <v>0.82823413225389497</v>
      </c>
      <c r="M179">
        <v>0.28059335280990999</v>
      </c>
      <c r="N179" t="s">
        <v>1681</v>
      </c>
      <c r="O179" t="s">
        <v>1681</v>
      </c>
      <c r="P179" t="s">
        <v>1681</v>
      </c>
      <c r="Q179" t="s">
        <v>1072</v>
      </c>
      <c r="R179" t="s">
        <v>1681</v>
      </c>
      <c r="S179" t="s">
        <v>1681</v>
      </c>
      <c r="T179" t="s">
        <v>1681</v>
      </c>
      <c r="U179" t="s">
        <v>1072</v>
      </c>
      <c r="V179" t="s">
        <v>1681</v>
      </c>
      <c r="W179" t="s">
        <v>1681</v>
      </c>
      <c r="X179" t="s">
        <v>1681</v>
      </c>
      <c r="Y179" t="s">
        <v>1681</v>
      </c>
    </row>
    <row r="180" spans="1:25" x14ac:dyDescent="0.25">
      <c r="A180" t="s">
        <v>1433</v>
      </c>
      <c r="B180">
        <v>0.41718607909085798</v>
      </c>
      <c r="C180">
        <v>-0.49131672747035299</v>
      </c>
      <c r="D180">
        <v>0.48351816392955099</v>
      </c>
      <c r="E180">
        <v>6.0706205192014298E-3</v>
      </c>
      <c r="F180">
        <v>1.4073476338240401E-2</v>
      </c>
      <c r="G180">
        <v>-0.55197377994085695</v>
      </c>
      <c r="H180">
        <v>-0.29588661774011898</v>
      </c>
      <c r="I180">
        <v>5.2624882206565901E-2</v>
      </c>
      <c r="J180">
        <v>-0.89656152267957701</v>
      </c>
      <c r="K180">
        <v>-0.109731339943666</v>
      </c>
      <c r="L180">
        <v>0.25889547627811599</v>
      </c>
      <c r="M180">
        <v>0.49780848151488299</v>
      </c>
      <c r="N180" t="s">
        <v>1681</v>
      </c>
      <c r="O180" t="s">
        <v>1681</v>
      </c>
      <c r="P180" t="s">
        <v>1681</v>
      </c>
      <c r="Q180" t="s">
        <v>1681</v>
      </c>
      <c r="R180" t="s">
        <v>1681</v>
      </c>
      <c r="S180" t="s">
        <v>1681</v>
      </c>
      <c r="T180" t="s">
        <v>1681</v>
      </c>
      <c r="U180" t="s">
        <v>1681</v>
      </c>
      <c r="V180" t="s">
        <v>1681</v>
      </c>
      <c r="W180" t="s">
        <v>1681</v>
      </c>
      <c r="X180" t="s">
        <v>1681</v>
      </c>
      <c r="Y180" t="s">
        <v>1681</v>
      </c>
    </row>
    <row r="181" spans="1:25" x14ac:dyDescent="0.25">
      <c r="A181" t="s">
        <v>1435</v>
      </c>
      <c r="B181">
        <v>-7.8544599232791404E-2</v>
      </c>
      <c r="C181">
        <v>-6.6041267529530198E-2</v>
      </c>
      <c r="D181">
        <v>6.9269859647919402E-2</v>
      </c>
      <c r="E181">
        <v>0.28256261466730598</v>
      </c>
      <c r="F181">
        <v>-0.167639496982768</v>
      </c>
      <c r="G181">
        <v>-0.38669174597328598</v>
      </c>
      <c r="H181">
        <v>-4.20834634774893E-2</v>
      </c>
      <c r="I181">
        <v>0.86540531279732003</v>
      </c>
      <c r="J181">
        <v>-0.82058152065035195</v>
      </c>
      <c r="K181">
        <v>-0.26006136468597901</v>
      </c>
      <c r="L181">
        <v>-2.62063334422123E-2</v>
      </c>
      <c r="M181">
        <v>0.26828843296559801</v>
      </c>
      <c r="N181" t="s">
        <v>1681</v>
      </c>
      <c r="O181" t="s">
        <v>1681</v>
      </c>
      <c r="P181" t="s">
        <v>1681</v>
      </c>
      <c r="Q181" t="s">
        <v>1681</v>
      </c>
      <c r="R181" t="s">
        <v>1681</v>
      </c>
      <c r="S181" t="s">
        <v>1681</v>
      </c>
      <c r="T181" t="s">
        <v>1681</v>
      </c>
      <c r="U181" t="s">
        <v>1681</v>
      </c>
      <c r="V181" t="s">
        <v>1681</v>
      </c>
      <c r="W181" t="s">
        <v>1681</v>
      </c>
      <c r="X181" t="s">
        <v>1681</v>
      </c>
      <c r="Y181" t="s">
        <v>1681</v>
      </c>
    </row>
    <row r="182" spans="1:25" x14ac:dyDescent="0.25">
      <c r="A182" t="s">
        <v>1437</v>
      </c>
      <c r="B182">
        <v>5.7452772327530398E-2</v>
      </c>
      <c r="C182">
        <v>0.70513729719208695</v>
      </c>
      <c r="D182">
        <v>0.29996931496450202</v>
      </c>
      <c r="E182">
        <v>0.16723658017801299</v>
      </c>
      <c r="F182">
        <v>-0.15507779360294799</v>
      </c>
      <c r="G182">
        <v>7.5440756765768599E-2</v>
      </c>
      <c r="H182">
        <v>-0.399570285119624</v>
      </c>
      <c r="I182">
        <v>0.26329787601579102</v>
      </c>
      <c r="J182">
        <v>-0.256086817085035</v>
      </c>
      <c r="K182">
        <v>0.12706624835517999</v>
      </c>
      <c r="L182">
        <v>0.25561836499855201</v>
      </c>
      <c r="M182">
        <v>0.41393395617280498</v>
      </c>
      <c r="N182" t="s">
        <v>1681</v>
      </c>
      <c r="O182" t="s">
        <v>1681</v>
      </c>
      <c r="P182" t="s">
        <v>1681</v>
      </c>
      <c r="Q182" t="s">
        <v>1682</v>
      </c>
      <c r="R182" t="s">
        <v>1681</v>
      </c>
      <c r="S182" t="s">
        <v>1681</v>
      </c>
      <c r="T182" t="s">
        <v>1681</v>
      </c>
      <c r="U182" t="s">
        <v>1682</v>
      </c>
      <c r="V182" t="s">
        <v>1681</v>
      </c>
      <c r="W182" t="s">
        <v>1681</v>
      </c>
      <c r="X182" t="s">
        <v>1681</v>
      </c>
      <c r="Y182" t="s">
        <v>1681</v>
      </c>
    </row>
    <row r="183" spans="1:25" x14ac:dyDescent="0.25">
      <c r="A183" t="s">
        <v>1439</v>
      </c>
      <c r="B183">
        <v>0.47393678546249601</v>
      </c>
      <c r="C183">
        <v>0.62520625161471699</v>
      </c>
      <c r="D183">
        <v>0.33427448702451701</v>
      </c>
      <c r="E183">
        <v>0.35990365617582099</v>
      </c>
      <c r="F183">
        <v>1.1572751827916901</v>
      </c>
      <c r="G183">
        <v>1.1216385500906401</v>
      </c>
      <c r="H183">
        <v>0.31992848451274503</v>
      </c>
      <c r="I183">
        <v>0.35990365617582099</v>
      </c>
      <c r="J183">
        <v>0.20270442109374301</v>
      </c>
      <c r="K183">
        <v>-5.3193963120353897E-2</v>
      </c>
      <c r="L183">
        <v>-0.259619678328042</v>
      </c>
      <c r="M183">
        <v>0.473646327712826</v>
      </c>
      <c r="N183" t="s">
        <v>1681</v>
      </c>
      <c r="O183" t="s">
        <v>1681</v>
      </c>
      <c r="P183" t="s">
        <v>1681</v>
      </c>
      <c r="Q183" t="s">
        <v>1072</v>
      </c>
      <c r="R183" t="s">
        <v>1681</v>
      </c>
      <c r="S183" t="s">
        <v>1681</v>
      </c>
      <c r="T183" t="s">
        <v>1681</v>
      </c>
      <c r="U183" t="s">
        <v>1072</v>
      </c>
      <c r="V183" t="s">
        <v>1681</v>
      </c>
      <c r="W183" t="s">
        <v>1681</v>
      </c>
      <c r="X183" t="s">
        <v>1681</v>
      </c>
      <c r="Y183" t="s">
        <v>1681</v>
      </c>
    </row>
    <row r="184" spans="1:25" x14ac:dyDescent="0.25">
      <c r="A184" t="s">
        <v>1441</v>
      </c>
      <c r="B184">
        <v>-0.219448117432746</v>
      </c>
      <c r="C184">
        <v>-0.389730860734393</v>
      </c>
      <c r="D184">
        <v>0.28389807770622999</v>
      </c>
      <c r="E184">
        <v>-0.389730860734393</v>
      </c>
      <c r="F184">
        <v>-1.22715252225544</v>
      </c>
      <c r="G184">
        <v>0.186015487654417</v>
      </c>
      <c r="H184">
        <v>-0.181284085842433</v>
      </c>
      <c r="I184">
        <v>-0.389730860734393</v>
      </c>
      <c r="J184">
        <v>-0.96122478502733699</v>
      </c>
      <c r="K184">
        <v>-0.67970711265367201</v>
      </c>
      <c r="L184">
        <v>-1.00502755803037</v>
      </c>
      <c r="M184">
        <v>-1.0809491111482299</v>
      </c>
      <c r="N184" t="s">
        <v>1682</v>
      </c>
      <c r="O184" t="s">
        <v>1072</v>
      </c>
      <c r="P184" t="s">
        <v>1681</v>
      </c>
      <c r="Q184" t="s">
        <v>1072</v>
      </c>
      <c r="R184" t="s">
        <v>1682</v>
      </c>
      <c r="S184" t="s">
        <v>1681</v>
      </c>
      <c r="T184" t="s">
        <v>1681</v>
      </c>
      <c r="U184" t="s">
        <v>1072</v>
      </c>
      <c r="V184" t="s">
        <v>1681</v>
      </c>
      <c r="W184" t="s">
        <v>1681</v>
      </c>
      <c r="X184" t="s">
        <v>1681</v>
      </c>
      <c r="Y184" t="s">
        <v>1681</v>
      </c>
    </row>
    <row r="185" spans="1:25" x14ac:dyDescent="0.25">
      <c r="A185" t="s">
        <v>1443</v>
      </c>
      <c r="B185">
        <v>-0.219448117432746</v>
      </c>
      <c r="C185">
        <v>-0.40255269477661199</v>
      </c>
      <c r="D185">
        <v>-0.28682590025680899</v>
      </c>
      <c r="E185">
        <v>-0.40255269477661199</v>
      </c>
      <c r="F185">
        <v>-1.22715252225544</v>
      </c>
      <c r="G185">
        <v>-0.26276217840440202</v>
      </c>
      <c r="H185">
        <v>-0.362257826223568</v>
      </c>
      <c r="I185">
        <v>-0.40255269477661199</v>
      </c>
      <c r="J185">
        <v>-0.51434789061392105</v>
      </c>
      <c r="K185">
        <v>-0.78105175203620902</v>
      </c>
      <c r="L185">
        <v>-0.44568358376156397</v>
      </c>
      <c r="M185">
        <v>-0.86141225589799497</v>
      </c>
      <c r="N185" t="s">
        <v>1682</v>
      </c>
      <c r="O185" t="s">
        <v>1095</v>
      </c>
      <c r="P185" t="s">
        <v>1682</v>
      </c>
      <c r="Q185" t="s">
        <v>1095</v>
      </c>
      <c r="R185" t="s">
        <v>1682</v>
      </c>
      <c r="S185" t="s">
        <v>1682</v>
      </c>
      <c r="T185" t="s">
        <v>1682</v>
      </c>
      <c r="U185" t="s">
        <v>1095</v>
      </c>
      <c r="V185" t="s">
        <v>1682</v>
      </c>
      <c r="W185" t="s">
        <v>1682</v>
      </c>
      <c r="X185" t="s">
        <v>1682</v>
      </c>
      <c r="Y185" t="s">
        <v>1682</v>
      </c>
    </row>
    <row r="186" spans="1:25" x14ac:dyDescent="0.25">
      <c r="A186" t="s">
        <v>1445</v>
      </c>
      <c r="B186">
        <v>-0.219448117432746</v>
      </c>
      <c r="C186">
        <v>-0.60223516163326296</v>
      </c>
      <c r="D186">
        <v>-0.28682590025680899</v>
      </c>
      <c r="E186">
        <v>-0.60223516163326296</v>
      </c>
      <c r="F186">
        <v>-1.22715252225544</v>
      </c>
      <c r="G186">
        <v>-0.26276217840440202</v>
      </c>
      <c r="H186">
        <v>-0.362257826223568</v>
      </c>
      <c r="I186">
        <v>-0.60223516163326296</v>
      </c>
      <c r="J186">
        <v>-0.51434789061392105</v>
      </c>
      <c r="K186">
        <v>-0.92936483240238199</v>
      </c>
      <c r="L186">
        <v>-0.44568358376156397</v>
      </c>
      <c r="M186">
        <v>-0.86141225589799497</v>
      </c>
      <c r="N186" t="s">
        <v>1682</v>
      </c>
      <c r="O186" t="s">
        <v>1072</v>
      </c>
      <c r="P186" t="s">
        <v>1682</v>
      </c>
      <c r="Q186" t="s">
        <v>1072</v>
      </c>
      <c r="R186" t="s">
        <v>1682</v>
      </c>
      <c r="S186" t="s">
        <v>1682</v>
      </c>
      <c r="T186" t="s">
        <v>1682</v>
      </c>
      <c r="U186" t="s">
        <v>1072</v>
      </c>
      <c r="V186" t="s">
        <v>1682</v>
      </c>
      <c r="W186" t="s">
        <v>1681</v>
      </c>
      <c r="X186" t="s">
        <v>1682</v>
      </c>
      <c r="Y186" t="s">
        <v>1682</v>
      </c>
    </row>
    <row r="187" spans="1:25" x14ac:dyDescent="0.25">
      <c r="A187" t="s">
        <v>1447</v>
      </c>
      <c r="B187">
        <v>-0.219448117432746</v>
      </c>
      <c r="C187">
        <v>-0.20512491595278201</v>
      </c>
      <c r="D187">
        <v>-0.28682590025680899</v>
      </c>
      <c r="E187">
        <v>-0.20512491595278201</v>
      </c>
      <c r="F187">
        <v>-1.22715252225544</v>
      </c>
      <c r="G187">
        <v>-0.26276217840440202</v>
      </c>
      <c r="H187">
        <v>-0.362257826223568</v>
      </c>
      <c r="I187">
        <v>-0.20512491595278201</v>
      </c>
      <c r="J187">
        <v>-0.51434789061392105</v>
      </c>
      <c r="K187">
        <v>-0.78105175203620902</v>
      </c>
      <c r="L187">
        <v>-0.44568358376156397</v>
      </c>
      <c r="M187">
        <v>-0.86141225589799497</v>
      </c>
      <c r="N187" t="s">
        <v>1682</v>
      </c>
      <c r="O187" t="s">
        <v>1072</v>
      </c>
      <c r="P187" t="s">
        <v>1682</v>
      </c>
      <c r="Q187" t="s">
        <v>1072</v>
      </c>
      <c r="R187" t="s">
        <v>1682</v>
      </c>
      <c r="S187" t="s">
        <v>1682</v>
      </c>
      <c r="T187" t="s">
        <v>1682</v>
      </c>
      <c r="U187" t="s">
        <v>1072</v>
      </c>
      <c r="V187" t="s">
        <v>1682</v>
      </c>
      <c r="W187" t="s">
        <v>1682</v>
      </c>
      <c r="X187" t="s">
        <v>1682</v>
      </c>
      <c r="Y187" t="s">
        <v>1682</v>
      </c>
    </row>
    <row r="188" spans="1:25" x14ac:dyDescent="0.25">
      <c r="A188" t="s">
        <v>1449</v>
      </c>
      <c r="B188">
        <v>-0.219448117432746</v>
      </c>
      <c r="C188">
        <v>-0.38690575238956798</v>
      </c>
      <c r="D188">
        <v>-0.28682590025680899</v>
      </c>
      <c r="E188">
        <v>-0.38690575238956798</v>
      </c>
      <c r="F188">
        <v>-1.22715252225544</v>
      </c>
      <c r="G188">
        <v>-0.26276217840440202</v>
      </c>
      <c r="H188">
        <v>-0.362257826223568</v>
      </c>
      <c r="I188">
        <v>-0.38690575238956798</v>
      </c>
      <c r="J188">
        <v>-0.51434789061392105</v>
      </c>
      <c r="K188">
        <v>-0.78105175203620902</v>
      </c>
      <c r="L188">
        <v>-0.44568358376156397</v>
      </c>
      <c r="M188">
        <v>-0.86141225589799497</v>
      </c>
      <c r="N188" t="s">
        <v>1682</v>
      </c>
      <c r="O188" t="s">
        <v>1072</v>
      </c>
      <c r="P188" t="s">
        <v>1682</v>
      </c>
      <c r="Q188" t="s">
        <v>1072</v>
      </c>
      <c r="R188" t="s">
        <v>1682</v>
      </c>
      <c r="S188" t="s">
        <v>1682</v>
      </c>
      <c r="T188" t="s">
        <v>1682</v>
      </c>
      <c r="U188" t="s">
        <v>1072</v>
      </c>
      <c r="V188" t="s">
        <v>1682</v>
      </c>
      <c r="W188" t="s">
        <v>1682</v>
      </c>
      <c r="X188" t="s">
        <v>1682</v>
      </c>
      <c r="Y188" t="s">
        <v>1682</v>
      </c>
    </row>
    <row r="189" spans="1:25" x14ac:dyDescent="0.25">
      <c r="A189" t="s">
        <v>1451</v>
      </c>
      <c r="B189">
        <v>-1.1862791970554001</v>
      </c>
      <c r="C189">
        <v>-1.8200074514757001</v>
      </c>
      <c r="D189">
        <v>-0.895119396742729</v>
      </c>
      <c r="E189">
        <v>-1.80734073837631</v>
      </c>
      <c r="F189">
        <v>-0.858300841759296</v>
      </c>
      <c r="G189">
        <v>-1.31616509225594</v>
      </c>
      <c r="H189">
        <v>-0.75401764662239901</v>
      </c>
      <c r="I189">
        <v>-1.8331298411288599</v>
      </c>
      <c r="J189">
        <v>-1.4291132265642099</v>
      </c>
      <c r="K189">
        <v>-1.63121936958072</v>
      </c>
      <c r="L189">
        <v>-0.61675514178136404</v>
      </c>
      <c r="M189">
        <v>-0.86175895876841802</v>
      </c>
      <c r="N189" t="s">
        <v>1682</v>
      </c>
      <c r="O189" t="s">
        <v>1682</v>
      </c>
      <c r="P189" t="s">
        <v>1681</v>
      </c>
      <c r="Q189" t="s">
        <v>1682</v>
      </c>
      <c r="R189" t="s">
        <v>1681</v>
      </c>
      <c r="S189" t="s">
        <v>1681</v>
      </c>
      <c r="T189" t="s">
        <v>1681</v>
      </c>
      <c r="U189" t="s">
        <v>1682</v>
      </c>
      <c r="V189" t="s">
        <v>1681</v>
      </c>
      <c r="W189" t="s">
        <v>1681</v>
      </c>
      <c r="X189" t="s">
        <v>1681</v>
      </c>
      <c r="Y189" t="s">
        <v>1681</v>
      </c>
    </row>
    <row r="190" spans="1:25" x14ac:dyDescent="0.25">
      <c r="A190" t="s">
        <v>1453</v>
      </c>
      <c r="B190">
        <v>-1.1862791970554001</v>
      </c>
      <c r="C190">
        <v>-1.8200074514757001</v>
      </c>
      <c r="D190">
        <v>-0.33371037935264602</v>
      </c>
      <c r="E190">
        <v>-1.80734073837631</v>
      </c>
      <c r="F190">
        <v>-1.7317919013423799</v>
      </c>
      <c r="G190">
        <v>0.506986874973267</v>
      </c>
      <c r="H190">
        <v>0.73100457314495504</v>
      </c>
      <c r="I190">
        <v>-1.8331298411288599</v>
      </c>
      <c r="J190">
        <v>0.40985402197743198</v>
      </c>
      <c r="K190">
        <v>-0.37892518780883999</v>
      </c>
      <c r="L190">
        <v>-1.06689127042837</v>
      </c>
      <c r="M190">
        <v>0.34695651407537298</v>
      </c>
      <c r="N190" t="s">
        <v>1682</v>
      </c>
      <c r="O190" t="s">
        <v>1682</v>
      </c>
      <c r="P190" t="s">
        <v>1682</v>
      </c>
      <c r="Q190" t="s">
        <v>1682</v>
      </c>
      <c r="R190" t="s">
        <v>1681</v>
      </c>
      <c r="S190" t="s">
        <v>1681</v>
      </c>
      <c r="T190" t="s">
        <v>1681</v>
      </c>
      <c r="U190" t="s">
        <v>1682</v>
      </c>
      <c r="V190" t="s">
        <v>1681</v>
      </c>
      <c r="W190" t="s">
        <v>1681</v>
      </c>
      <c r="X190" t="s">
        <v>1682</v>
      </c>
      <c r="Y190" t="s">
        <v>1681</v>
      </c>
    </row>
    <row r="191" spans="1:25" x14ac:dyDescent="0.25">
      <c r="A191" t="s">
        <v>1455</v>
      </c>
      <c r="B191">
        <v>-1.37318864098705</v>
      </c>
      <c r="C191">
        <v>-1.8200074514757001</v>
      </c>
      <c r="D191">
        <v>-0.33371037935264602</v>
      </c>
      <c r="E191">
        <v>-1.80734073837631</v>
      </c>
      <c r="F191">
        <v>-1.76017856315671</v>
      </c>
      <c r="G191">
        <v>-1.2519819636042799</v>
      </c>
      <c r="H191">
        <v>-1.04395993801412</v>
      </c>
      <c r="I191">
        <v>-1.8068442440035</v>
      </c>
      <c r="J191">
        <v>-1.8621894956387</v>
      </c>
      <c r="K191">
        <v>-1.60649708502195</v>
      </c>
      <c r="L191">
        <v>-1.5729948918621901</v>
      </c>
      <c r="M191">
        <v>-1.5993142451515601</v>
      </c>
      <c r="N191" t="s">
        <v>1681</v>
      </c>
      <c r="O191" t="s">
        <v>1682</v>
      </c>
      <c r="P191" t="s">
        <v>1682</v>
      </c>
      <c r="Q191" t="s">
        <v>1682</v>
      </c>
      <c r="R191" t="s">
        <v>1681</v>
      </c>
      <c r="S191" t="s">
        <v>1681</v>
      </c>
      <c r="T191" t="s">
        <v>1681</v>
      </c>
      <c r="U191" t="s">
        <v>1681</v>
      </c>
      <c r="V191" t="s">
        <v>1681</v>
      </c>
      <c r="W191" t="s">
        <v>1681</v>
      </c>
      <c r="X191" t="s">
        <v>1681</v>
      </c>
      <c r="Y191" t="s">
        <v>1681</v>
      </c>
    </row>
    <row r="192" spans="1:25" x14ac:dyDescent="0.25">
      <c r="A192" t="s">
        <v>1457</v>
      </c>
      <c r="B192">
        <v>-1.1862791970554001</v>
      </c>
      <c r="C192">
        <v>-1.8200074514757001</v>
      </c>
      <c r="D192">
        <v>-0.33371037935264602</v>
      </c>
      <c r="E192">
        <v>-1.80734073837631</v>
      </c>
      <c r="F192">
        <v>-1.4283146531513</v>
      </c>
      <c r="G192">
        <v>-0.59202416608505404</v>
      </c>
      <c r="H192">
        <v>-0.27681335157381498</v>
      </c>
      <c r="I192">
        <v>-1.8331298411288599</v>
      </c>
      <c r="J192">
        <v>-0.83002861121006699</v>
      </c>
      <c r="K192">
        <v>-1.14228190031412</v>
      </c>
      <c r="L192">
        <v>-1.06689127042837</v>
      </c>
      <c r="M192">
        <v>-0.475812900143677</v>
      </c>
      <c r="N192" t="s">
        <v>1682</v>
      </c>
      <c r="O192" t="s">
        <v>1682</v>
      </c>
      <c r="P192" t="s">
        <v>1682</v>
      </c>
      <c r="Q192" t="s">
        <v>1682</v>
      </c>
      <c r="R192" t="s">
        <v>1682</v>
      </c>
      <c r="S192" t="s">
        <v>1682</v>
      </c>
      <c r="T192" t="s">
        <v>1682</v>
      </c>
      <c r="U192" t="s">
        <v>1682</v>
      </c>
      <c r="V192" t="s">
        <v>1682</v>
      </c>
      <c r="W192" t="s">
        <v>1682</v>
      </c>
      <c r="X192" t="s">
        <v>1682</v>
      </c>
      <c r="Y192" t="s">
        <v>1682</v>
      </c>
    </row>
    <row r="193" spans="1:25" x14ac:dyDescent="0.25">
      <c r="A193" t="s">
        <v>1459</v>
      </c>
      <c r="B193">
        <v>1.2745034262189301</v>
      </c>
      <c r="C193">
        <v>1.10414446936136</v>
      </c>
      <c r="D193">
        <v>0.89672620127926295</v>
      </c>
      <c r="E193">
        <v>0.97650356528698601</v>
      </c>
      <c r="F193">
        <v>0.94401625759161301</v>
      </c>
      <c r="G193">
        <v>1.0691460216267601</v>
      </c>
      <c r="H193">
        <v>0.90778012743007197</v>
      </c>
      <c r="I193">
        <v>1.2274652058281299</v>
      </c>
      <c r="J193">
        <v>1.0911930656658799</v>
      </c>
      <c r="K193">
        <v>0.67145238353325098</v>
      </c>
      <c r="L193">
        <v>1.5424819716223599</v>
      </c>
      <c r="M193">
        <v>0.95039160148527402</v>
      </c>
      <c r="N193" t="s">
        <v>1681</v>
      </c>
      <c r="O193" t="s">
        <v>1681</v>
      </c>
      <c r="P193" t="s">
        <v>1681</v>
      </c>
      <c r="Q193" t="s">
        <v>1072</v>
      </c>
      <c r="R193" t="s">
        <v>1681</v>
      </c>
      <c r="S193" t="s">
        <v>1681</v>
      </c>
      <c r="T193" t="s">
        <v>1681</v>
      </c>
      <c r="U193" t="s">
        <v>1681</v>
      </c>
      <c r="V193" t="s">
        <v>1681</v>
      </c>
      <c r="W193" t="s">
        <v>1681</v>
      </c>
      <c r="X193" t="s">
        <v>1681</v>
      </c>
      <c r="Y193" t="s">
        <v>1681</v>
      </c>
    </row>
    <row r="194" spans="1:25" x14ac:dyDescent="0.25">
      <c r="A194" t="s">
        <v>1461</v>
      </c>
      <c r="B194">
        <v>1.30842254086728</v>
      </c>
      <c r="C194">
        <v>1.4433282410446999</v>
      </c>
      <c r="D194">
        <v>2.1308764836233101</v>
      </c>
      <c r="E194">
        <v>1.4433282410446999</v>
      </c>
      <c r="F194">
        <v>1.6375310302392601</v>
      </c>
      <c r="G194">
        <v>1.5931280816111399</v>
      </c>
      <c r="H194">
        <v>0.98814214920828003</v>
      </c>
      <c r="I194">
        <v>1.4433282410446999</v>
      </c>
      <c r="J194">
        <v>1.43045157210025</v>
      </c>
      <c r="K194">
        <v>1.30717701704237</v>
      </c>
      <c r="L194">
        <v>1.83521274520106</v>
      </c>
      <c r="M194">
        <v>1.1651064167274701</v>
      </c>
      <c r="N194" t="s">
        <v>1681</v>
      </c>
      <c r="O194" t="s">
        <v>1072</v>
      </c>
      <c r="P194" t="s">
        <v>1681</v>
      </c>
      <c r="Q194" t="s">
        <v>1072</v>
      </c>
      <c r="R194" t="s">
        <v>1681</v>
      </c>
      <c r="S194" t="s">
        <v>1681</v>
      </c>
      <c r="T194" t="s">
        <v>1681</v>
      </c>
      <c r="U194" t="s">
        <v>1072</v>
      </c>
      <c r="V194" t="s">
        <v>1681</v>
      </c>
      <c r="W194" t="s">
        <v>1681</v>
      </c>
      <c r="X194" t="s">
        <v>1681</v>
      </c>
      <c r="Y194" t="s">
        <v>1681</v>
      </c>
    </row>
    <row r="195" spans="1:25" x14ac:dyDescent="0.25">
      <c r="A195" t="s">
        <v>1463</v>
      </c>
      <c r="B195">
        <v>3.4331143031012998</v>
      </c>
      <c r="C195">
        <v>3.4331143031012998</v>
      </c>
      <c r="D195">
        <v>3.4331143031012998</v>
      </c>
      <c r="E195">
        <v>3.4331143031012998</v>
      </c>
      <c r="F195">
        <v>3.4331143031012998</v>
      </c>
      <c r="G195">
        <v>3.3464398224581502</v>
      </c>
      <c r="H195">
        <v>5.0636085745952197</v>
      </c>
      <c r="I195">
        <v>3.4331143031012998</v>
      </c>
      <c r="J195">
        <v>2.9070202239219798</v>
      </c>
      <c r="K195">
        <v>1.6305240177015401</v>
      </c>
      <c r="L195">
        <v>3.4331143031012998</v>
      </c>
      <c r="M195">
        <v>1.58186722334601</v>
      </c>
      <c r="N195" t="s">
        <v>1072</v>
      </c>
      <c r="O195" t="s">
        <v>1072</v>
      </c>
      <c r="P195" t="s">
        <v>1072</v>
      </c>
      <c r="Q195" t="s">
        <v>1072</v>
      </c>
      <c r="R195" t="s">
        <v>1072</v>
      </c>
      <c r="S195" t="s">
        <v>1682</v>
      </c>
      <c r="T195" t="s">
        <v>1682</v>
      </c>
      <c r="U195" t="s">
        <v>1072</v>
      </c>
      <c r="V195" t="s">
        <v>1682</v>
      </c>
      <c r="W195" t="s">
        <v>1681</v>
      </c>
      <c r="X195" t="s">
        <v>1072</v>
      </c>
      <c r="Y195" t="s">
        <v>1682</v>
      </c>
    </row>
    <row r="196" spans="1:25" x14ac:dyDescent="0.25">
      <c r="A196" t="s">
        <v>1465</v>
      </c>
      <c r="B196">
        <v>3.4014826809690799</v>
      </c>
      <c r="C196">
        <v>3.4014826809690799</v>
      </c>
      <c r="D196">
        <v>3.4014826809690799</v>
      </c>
      <c r="E196">
        <v>3.4014826809690799</v>
      </c>
      <c r="F196">
        <v>3.4014826809690799</v>
      </c>
      <c r="G196">
        <v>3.3464398224581502</v>
      </c>
      <c r="H196">
        <v>5.0636085745952197</v>
      </c>
      <c r="I196">
        <v>3.4014826809690799</v>
      </c>
      <c r="J196">
        <v>2.9070202239219798</v>
      </c>
      <c r="K196">
        <v>1.7119139281299101</v>
      </c>
      <c r="L196">
        <v>3.4014826809690799</v>
      </c>
      <c r="M196">
        <v>1.58186722334601</v>
      </c>
      <c r="N196" t="s">
        <v>1072</v>
      </c>
      <c r="O196" t="s">
        <v>1072</v>
      </c>
      <c r="P196" t="s">
        <v>1072</v>
      </c>
      <c r="Q196" t="s">
        <v>1072</v>
      </c>
      <c r="R196" t="s">
        <v>1072</v>
      </c>
      <c r="S196" t="s">
        <v>1682</v>
      </c>
      <c r="T196" t="s">
        <v>1682</v>
      </c>
      <c r="U196" t="s">
        <v>1072</v>
      </c>
      <c r="V196" t="s">
        <v>1682</v>
      </c>
      <c r="W196" t="s">
        <v>1682</v>
      </c>
      <c r="X196" t="s">
        <v>1072</v>
      </c>
      <c r="Y196" t="s">
        <v>1682</v>
      </c>
    </row>
    <row r="197" spans="1:25" x14ac:dyDescent="0.25">
      <c r="A197" t="s">
        <v>1467</v>
      </c>
      <c r="B197">
        <v>1.12492877928112</v>
      </c>
      <c r="C197">
        <v>1.12492877928112</v>
      </c>
      <c r="D197">
        <v>1.12492877928112</v>
      </c>
      <c r="E197">
        <v>1.12492877928112</v>
      </c>
      <c r="F197">
        <v>1.12492877928112</v>
      </c>
      <c r="G197">
        <v>3.3464398224581502</v>
      </c>
      <c r="H197">
        <v>5.0636085745952197</v>
      </c>
      <c r="I197">
        <v>1.12492877928112</v>
      </c>
      <c r="J197">
        <v>2.9070202239219798</v>
      </c>
      <c r="K197">
        <v>1.7119139281299101</v>
      </c>
      <c r="L197">
        <v>1.12492877928112</v>
      </c>
      <c r="M197">
        <v>1.58186722334601</v>
      </c>
      <c r="N197" t="s">
        <v>1072</v>
      </c>
      <c r="O197" t="s">
        <v>1072</v>
      </c>
      <c r="P197" t="s">
        <v>1072</v>
      </c>
      <c r="Q197" t="s">
        <v>1072</v>
      </c>
      <c r="R197" t="s">
        <v>1072</v>
      </c>
      <c r="S197" t="s">
        <v>1682</v>
      </c>
      <c r="T197" t="s">
        <v>1682</v>
      </c>
      <c r="U197" t="s">
        <v>1072</v>
      </c>
      <c r="V197" t="s">
        <v>1682</v>
      </c>
      <c r="W197" t="s">
        <v>1682</v>
      </c>
      <c r="X197" t="s">
        <v>1072</v>
      </c>
      <c r="Y197" t="s">
        <v>1682</v>
      </c>
    </row>
    <row r="198" spans="1:25" x14ac:dyDescent="0.25">
      <c r="A198" t="s">
        <v>1469</v>
      </c>
      <c r="B198">
        <v>1.92684108956324</v>
      </c>
      <c r="C198">
        <v>1.92684108956324</v>
      </c>
      <c r="D198">
        <v>1.92684108956324</v>
      </c>
      <c r="E198">
        <v>1.92684108956324</v>
      </c>
      <c r="F198">
        <v>1.92684108956324</v>
      </c>
      <c r="G198">
        <v>2.0110209982371301</v>
      </c>
      <c r="H198">
        <v>5.0636085745952197</v>
      </c>
      <c r="I198">
        <v>1.92684108956324</v>
      </c>
      <c r="J198">
        <v>2.9070202239219798</v>
      </c>
      <c r="K198">
        <v>2.06810885687934</v>
      </c>
      <c r="L198">
        <v>1.92684108956324</v>
      </c>
      <c r="M198">
        <v>1.58186722334601</v>
      </c>
      <c r="N198" t="s">
        <v>1072</v>
      </c>
      <c r="O198" t="s">
        <v>1072</v>
      </c>
      <c r="P198" t="s">
        <v>1072</v>
      </c>
      <c r="Q198" t="s">
        <v>1072</v>
      </c>
      <c r="R198" t="s">
        <v>1072</v>
      </c>
      <c r="S198" t="s">
        <v>1681</v>
      </c>
      <c r="T198" t="s">
        <v>1682</v>
      </c>
      <c r="U198" t="s">
        <v>1072</v>
      </c>
      <c r="V198" t="s">
        <v>1682</v>
      </c>
      <c r="W198" t="s">
        <v>1681</v>
      </c>
      <c r="X198" t="s">
        <v>1072</v>
      </c>
      <c r="Y198" t="s">
        <v>1682</v>
      </c>
    </row>
    <row r="199" spans="1:25" x14ac:dyDescent="0.25">
      <c r="A199" t="s">
        <v>1471</v>
      </c>
      <c r="B199">
        <v>1.5218476532410301</v>
      </c>
      <c r="C199">
        <v>0.62500299217350597</v>
      </c>
      <c r="D199">
        <v>1.56776371083245</v>
      </c>
      <c r="E199">
        <v>1.22848551377132</v>
      </c>
      <c r="F199">
        <v>0.98062325861788602</v>
      </c>
      <c r="G199">
        <v>1.3837822411943601</v>
      </c>
      <c r="H199">
        <v>1.33928325344118</v>
      </c>
      <c r="I199">
        <v>1.5014023661029301</v>
      </c>
      <c r="J199">
        <v>1.2959209702355901</v>
      </c>
      <c r="K199">
        <v>1.0600697863271</v>
      </c>
      <c r="L199">
        <v>1.06341049172414</v>
      </c>
      <c r="M199">
        <v>0.91208602849385001</v>
      </c>
      <c r="N199" t="s">
        <v>1681</v>
      </c>
      <c r="O199" t="s">
        <v>1682</v>
      </c>
      <c r="P199" t="s">
        <v>1682</v>
      </c>
      <c r="Q199" t="s">
        <v>1072</v>
      </c>
      <c r="R199" t="s">
        <v>1682</v>
      </c>
      <c r="S199" t="s">
        <v>1681</v>
      </c>
      <c r="T199" t="s">
        <v>1681</v>
      </c>
      <c r="U199" t="s">
        <v>1682</v>
      </c>
      <c r="V199" t="s">
        <v>1681</v>
      </c>
      <c r="W199" t="s">
        <v>1681</v>
      </c>
      <c r="X199" t="s">
        <v>1682</v>
      </c>
      <c r="Y199" t="s">
        <v>1681</v>
      </c>
    </row>
    <row r="200" spans="1:25" x14ac:dyDescent="0.25">
      <c r="A200" t="s">
        <v>1473</v>
      </c>
      <c r="B200">
        <v>1.40335720250587</v>
      </c>
      <c r="C200">
        <v>0.62500299217350597</v>
      </c>
      <c r="D200">
        <v>1.56776371083245</v>
      </c>
      <c r="E200">
        <v>0.94547764979783899</v>
      </c>
      <c r="F200">
        <v>0.98062325861788602</v>
      </c>
      <c r="G200">
        <v>0.73714161590576799</v>
      </c>
      <c r="H200">
        <v>1.0749742555115001</v>
      </c>
      <c r="I200">
        <v>1.5014023661029301</v>
      </c>
      <c r="J200">
        <v>1.3953680223882201</v>
      </c>
      <c r="K200">
        <v>0.90700259303799502</v>
      </c>
      <c r="L200">
        <v>1.06341049172414</v>
      </c>
      <c r="M200">
        <v>1.41760504440652</v>
      </c>
      <c r="N200" t="s">
        <v>1682</v>
      </c>
      <c r="O200" t="s">
        <v>1682</v>
      </c>
      <c r="P200" t="s">
        <v>1682</v>
      </c>
      <c r="Q200" t="s">
        <v>1072</v>
      </c>
      <c r="R200" t="s">
        <v>1682</v>
      </c>
      <c r="S200" t="s">
        <v>1681</v>
      </c>
      <c r="T200" t="s">
        <v>1682</v>
      </c>
      <c r="U200" t="s">
        <v>1682</v>
      </c>
      <c r="V200" t="s">
        <v>1682</v>
      </c>
      <c r="W200" t="s">
        <v>1681</v>
      </c>
      <c r="X200" t="s">
        <v>1682</v>
      </c>
      <c r="Y200" t="s">
        <v>1681</v>
      </c>
    </row>
    <row r="201" spans="1:25" x14ac:dyDescent="0.25">
      <c r="A201" t="s">
        <v>1475</v>
      </c>
      <c r="B201">
        <v>1.40335720250587</v>
      </c>
      <c r="C201">
        <v>0.62500299217350597</v>
      </c>
      <c r="D201">
        <v>1.56776371083245</v>
      </c>
      <c r="E201">
        <v>0.74209730058810597</v>
      </c>
      <c r="F201">
        <v>1.3844691395833599</v>
      </c>
      <c r="G201">
        <v>1.2703893143663001</v>
      </c>
      <c r="H201">
        <v>1.0749742555115001</v>
      </c>
      <c r="I201">
        <v>1.5014023661029301</v>
      </c>
      <c r="J201">
        <v>1.3953680223882201</v>
      </c>
      <c r="K201">
        <v>-0.194153189164739</v>
      </c>
      <c r="L201">
        <v>0.88113841933711601</v>
      </c>
      <c r="M201">
        <v>1.4103771851389499</v>
      </c>
      <c r="N201" t="s">
        <v>1682</v>
      </c>
      <c r="O201" t="s">
        <v>1682</v>
      </c>
      <c r="P201" t="s">
        <v>1682</v>
      </c>
      <c r="Q201" t="s">
        <v>1072</v>
      </c>
      <c r="R201" t="s">
        <v>1681</v>
      </c>
      <c r="S201" t="s">
        <v>1681</v>
      </c>
      <c r="T201" t="s">
        <v>1682</v>
      </c>
      <c r="U201" t="s">
        <v>1682</v>
      </c>
      <c r="V201" t="s">
        <v>1682</v>
      </c>
      <c r="W201" t="s">
        <v>1681</v>
      </c>
      <c r="X201" t="s">
        <v>1681</v>
      </c>
      <c r="Y201" t="s">
        <v>1681</v>
      </c>
    </row>
    <row r="202" spans="1:25" x14ac:dyDescent="0.25">
      <c r="A202" t="s">
        <v>1477</v>
      </c>
      <c r="B202">
        <v>1.40335720250587</v>
      </c>
      <c r="C202">
        <v>0.62500299217350597</v>
      </c>
      <c r="D202">
        <v>1.56776371083245</v>
      </c>
      <c r="E202">
        <v>0.47859120855623499</v>
      </c>
      <c r="F202">
        <v>0.98062325861788602</v>
      </c>
      <c r="G202">
        <v>-0.20738550547961199</v>
      </c>
      <c r="H202">
        <v>1.0749742555115001</v>
      </c>
      <c r="I202">
        <v>1.5014023661029301</v>
      </c>
      <c r="J202">
        <v>1.3953680223882201</v>
      </c>
      <c r="K202">
        <v>-0.108690507774259</v>
      </c>
      <c r="L202">
        <v>1.06341049172414</v>
      </c>
      <c r="M202">
        <v>1.13096987370389</v>
      </c>
      <c r="N202" t="s">
        <v>1682</v>
      </c>
      <c r="O202" t="s">
        <v>1682</v>
      </c>
      <c r="P202" t="s">
        <v>1682</v>
      </c>
      <c r="Q202" t="s">
        <v>1072</v>
      </c>
      <c r="R202" t="s">
        <v>1682</v>
      </c>
      <c r="S202" t="s">
        <v>1681</v>
      </c>
      <c r="T202" t="s">
        <v>1682</v>
      </c>
      <c r="U202" t="s">
        <v>1682</v>
      </c>
      <c r="V202" t="s">
        <v>1682</v>
      </c>
      <c r="W202" t="s">
        <v>1681</v>
      </c>
      <c r="X202" t="s">
        <v>1682</v>
      </c>
      <c r="Y202" t="s">
        <v>1682</v>
      </c>
    </row>
    <row r="203" spans="1:25" x14ac:dyDescent="0.25">
      <c r="A203" t="s">
        <v>1479</v>
      </c>
      <c r="B203">
        <v>0.37554541530253499</v>
      </c>
      <c r="C203">
        <v>0.33092157220074297</v>
      </c>
      <c r="D203">
        <v>0.579647880202524</v>
      </c>
      <c r="E203">
        <v>1.1918661043313701</v>
      </c>
      <c r="F203">
        <v>0.151994241102929</v>
      </c>
      <c r="G203">
        <v>0.54295876962218703</v>
      </c>
      <c r="H203">
        <v>0.45584464508403699</v>
      </c>
      <c r="I203">
        <v>0.35026720204828499</v>
      </c>
      <c r="J203">
        <v>0.45512064315505002</v>
      </c>
      <c r="K203">
        <v>0.48230205583095598</v>
      </c>
      <c r="L203">
        <v>1.20877345098572</v>
      </c>
      <c r="M203">
        <v>0.70485771090293203</v>
      </c>
      <c r="N203" t="s">
        <v>1682</v>
      </c>
      <c r="O203" t="s">
        <v>1682</v>
      </c>
      <c r="P203" t="s">
        <v>1682</v>
      </c>
      <c r="Q203" t="s">
        <v>1682</v>
      </c>
      <c r="R203" t="s">
        <v>1682</v>
      </c>
      <c r="S203" t="s">
        <v>1682</v>
      </c>
      <c r="T203" t="s">
        <v>1682</v>
      </c>
      <c r="U203" t="s">
        <v>1682</v>
      </c>
      <c r="V203" t="s">
        <v>1682</v>
      </c>
      <c r="W203" t="s">
        <v>1681</v>
      </c>
      <c r="X203" t="s">
        <v>1682</v>
      </c>
      <c r="Y203" t="s">
        <v>1682</v>
      </c>
    </row>
    <row r="204" spans="1:25" x14ac:dyDescent="0.25">
      <c r="A204" t="s">
        <v>1481</v>
      </c>
      <c r="B204">
        <v>0.577607814241622</v>
      </c>
      <c r="C204">
        <v>0.71236005414334602</v>
      </c>
      <c r="D204">
        <v>0.59418442566400198</v>
      </c>
      <c r="E204">
        <v>1.1918661043313701</v>
      </c>
      <c r="F204">
        <v>-0.125345081297385</v>
      </c>
      <c r="G204">
        <v>0.51209913544923702</v>
      </c>
      <c r="H204">
        <v>-0.108660628759017</v>
      </c>
      <c r="I204">
        <v>5.8784963505778297E-2</v>
      </c>
      <c r="J204">
        <v>1.2111640293530499</v>
      </c>
      <c r="K204">
        <v>0.92743917750210403</v>
      </c>
      <c r="L204">
        <v>1.6140903772403099</v>
      </c>
      <c r="M204">
        <v>0.61448626648696902</v>
      </c>
      <c r="N204" t="s">
        <v>1681</v>
      </c>
      <c r="O204" t="s">
        <v>1681</v>
      </c>
      <c r="P204" t="s">
        <v>1681</v>
      </c>
      <c r="Q204" t="s">
        <v>1682</v>
      </c>
      <c r="R204" t="s">
        <v>1681</v>
      </c>
      <c r="S204" t="s">
        <v>1681</v>
      </c>
      <c r="T204" t="s">
        <v>1681</v>
      </c>
      <c r="U204" t="s">
        <v>1681</v>
      </c>
      <c r="V204" t="s">
        <v>1681</v>
      </c>
      <c r="W204" t="s">
        <v>1681</v>
      </c>
      <c r="X204" t="s">
        <v>1681</v>
      </c>
      <c r="Y204" t="s">
        <v>1681</v>
      </c>
    </row>
    <row r="205" spans="1:25" x14ac:dyDescent="0.25">
      <c r="A205" t="s">
        <v>1483</v>
      </c>
      <c r="B205">
        <v>-0.28327320942679901</v>
      </c>
      <c r="C205">
        <v>0.85789745922363503</v>
      </c>
      <c r="D205">
        <v>1.30166667074141</v>
      </c>
      <c r="E205">
        <v>1.1918661043313701</v>
      </c>
      <c r="F205">
        <v>0.998018502111649</v>
      </c>
      <c r="G205">
        <v>0.43764108518293698</v>
      </c>
      <c r="H205">
        <v>1.5028499688389201</v>
      </c>
      <c r="I205">
        <v>1.0634206465315099</v>
      </c>
      <c r="J205">
        <v>-0.44302539274075398</v>
      </c>
      <c r="K205">
        <v>1.7964925414084001</v>
      </c>
      <c r="L205">
        <v>1.20877345098572</v>
      </c>
      <c r="M205">
        <v>1.57454240196532</v>
      </c>
      <c r="N205" t="s">
        <v>1681</v>
      </c>
      <c r="O205" t="s">
        <v>1681</v>
      </c>
      <c r="P205" t="s">
        <v>1681</v>
      </c>
      <c r="Q205" t="s">
        <v>1682</v>
      </c>
      <c r="R205" t="s">
        <v>1681</v>
      </c>
      <c r="S205" t="s">
        <v>1681</v>
      </c>
      <c r="T205" t="s">
        <v>1681</v>
      </c>
      <c r="U205" t="s">
        <v>1681</v>
      </c>
      <c r="V205" t="s">
        <v>1681</v>
      </c>
      <c r="W205" t="s">
        <v>1681</v>
      </c>
      <c r="X205" t="s">
        <v>1682</v>
      </c>
      <c r="Y205" t="s">
        <v>1681</v>
      </c>
    </row>
    <row r="206" spans="1:25" x14ac:dyDescent="0.25">
      <c r="A206" t="s">
        <v>1485</v>
      </c>
      <c r="B206">
        <v>-0.25961506522745698</v>
      </c>
      <c r="C206">
        <v>-0.20138717691343899</v>
      </c>
      <c r="D206">
        <v>0.83460954750970895</v>
      </c>
      <c r="E206">
        <v>1.1918661043313701</v>
      </c>
      <c r="F206">
        <v>-0.30810276041066198</v>
      </c>
      <c r="G206">
        <v>0.89631359466573901</v>
      </c>
      <c r="H206">
        <v>0.335852572968104</v>
      </c>
      <c r="I206">
        <v>0.35026720204828499</v>
      </c>
      <c r="J206">
        <v>-0.370151602848029</v>
      </c>
      <c r="K206">
        <v>0.41750953674809799</v>
      </c>
      <c r="L206">
        <v>-0.25761361213059503</v>
      </c>
      <c r="M206">
        <v>0.87185066873803896</v>
      </c>
      <c r="N206" t="s">
        <v>1681</v>
      </c>
      <c r="O206" t="s">
        <v>1681</v>
      </c>
      <c r="P206" t="s">
        <v>1681</v>
      </c>
      <c r="Q206" t="s">
        <v>1682</v>
      </c>
      <c r="R206" t="s">
        <v>1681</v>
      </c>
      <c r="S206" t="s">
        <v>1681</v>
      </c>
      <c r="T206" t="s">
        <v>1681</v>
      </c>
      <c r="U206" t="s">
        <v>1682</v>
      </c>
      <c r="V206" t="s">
        <v>1681</v>
      </c>
      <c r="W206" t="s">
        <v>1681</v>
      </c>
      <c r="X206" t="s">
        <v>1681</v>
      </c>
      <c r="Y206" t="s">
        <v>1681</v>
      </c>
    </row>
    <row r="207" spans="1:25" x14ac:dyDescent="0.25">
      <c r="A207" t="s">
        <v>1487</v>
      </c>
      <c r="B207">
        <v>0.61312172933410303</v>
      </c>
      <c r="C207">
        <v>-0.34323239609476602</v>
      </c>
      <c r="D207">
        <v>0.47003051226411702</v>
      </c>
      <c r="E207">
        <v>-0.142540070923801</v>
      </c>
      <c r="F207">
        <v>-0.20480261938699401</v>
      </c>
      <c r="G207">
        <v>0.18717125684525701</v>
      </c>
      <c r="H207">
        <v>0.48294635071471198</v>
      </c>
      <c r="I207">
        <v>1.0070408693920501</v>
      </c>
      <c r="J207">
        <v>0.17412053289866899</v>
      </c>
      <c r="K207">
        <v>0.56243703422644897</v>
      </c>
      <c r="L207">
        <v>0.12166296111491499</v>
      </c>
      <c r="M207">
        <v>0.50928581388065097</v>
      </c>
      <c r="N207" t="s">
        <v>1681</v>
      </c>
      <c r="O207" t="s">
        <v>1681</v>
      </c>
      <c r="P207" t="s">
        <v>1681</v>
      </c>
      <c r="Q207" t="s">
        <v>1681</v>
      </c>
      <c r="R207" t="s">
        <v>1681</v>
      </c>
      <c r="S207" t="s">
        <v>1681</v>
      </c>
      <c r="T207" t="s">
        <v>1681</v>
      </c>
      <c r="U207" t="s">
        <v>1681</v>
      </c>
      <c r="V207" t="s">
        <v>1681</v>
      </c>
      <c r="W207" t="s">
        <v>1681</v>
      </c>
      <c r="X207" t="s">
        <v>1681</v>
      </c>
      <c r="Y207" t="s">
        <v>1681</v>
      </c>
    </row>
    <row r="208" spans="1:25" x14ac:dyDescent="0.25">
      <c r="A208" t="s">
        <v>1489</v>
      </c>
      <c r="B208">
        <v>6.3265707471913096E-2</v>
      </c>
      <c r="C208">
        <v>-0.37807873801866998</v>
      </c>
      <c r="D208">
        <v>0.79263531108547403</v>
      </c>
      <c r="E208">
        <v>-0.14368290679279899</v>
      </c>
      <c r="F208">
        <v>0.35355184385086302</v>
      </c>
      <c r="G208">
        <v>-0.127660889657531</v>
      </c>
      <c r="H208">
        <v>0.59507463401000105</v>
      </c>
      <c r="I208">
        <v>0.35706103038856701</v>
      </c>
      <c r="J208">
        <v>0.73138404145913105</v>
      </c>
      <c r="K208">
        <v>0.45817401235859601</v>
      </c>
      <c r="L208">
        <v>-0.22882404172773299</v>
      </c>
      <c r="M208">
        <v>0.35375467139174299</v>
      </c>
      <c r="N208" t="s">
        <v>1681</v>
      </c>
      <c r="O208" t="s">
        <v>1681</v>
      </c>
      <c r="P208" t="s">
        <v>1681</v>
      </c>
      <c r="Q208" t="s">
        <v>1682</v>
      </c>
      <c r="R208" t="s">
        <v>1681</v>
      </c>
      <c r="S208" t="s">
        <v>1681</v>
      </c>
      <c r="T208" t="s">
        <v>1681</v>
      </c>
      <c r="U208" t="s">
        <v>1681</v>
      </c>
      <c r="V208" t="s">
        <v>1681</v>
      </c>
      <c r="W208" t="s">
        <v>1681</v>
      </c>
      <c r="X208" t="s">
        <v>1681</v>
      </c>
      <c r="Y208" t="s">
        <v>1681</v>
      </c>
    </row>
    <row r="209" spans="1:25" x14ac:dyDescent="0.25">
      <c r="A209" t="s">
        <v>1491</v>
      </c>
      <c r="B209">
        <v>-0.38177430533041201</v>
      </c>
      <c r="C209">
        <v>-0.43352978708663897</v>
      </c>
      <c r="D209">
        <v>-0.243150242870626</v>
      </c>
      <c r="E209">
        <v>-0.14368290679279899</v>
      </c>
      <c r="F209">
        <v>-0.16797179833996401</v>
      </c>
      <c r="G209">
        <v>-0.23975100191038201</v>
      </c>
      <c r="H209">
        <v>-0.71570389688876801</v>
      </c>
      <c r="I209">
        <v>-0.54704438864515004</v>
      </c>
      <c r="J209">
        <v>-0.88130457624965597</v>
      </c>
      <c r="K209">
        <v>0.517779515914082</v>
      </c>
      <c r="L209">
        <v>-1.9684127020866801E-2</v>
      </c>
      <c r="M209">
        <v>0.71060653831444898</v>
      </c>
      <c r="N209" t="s">
        <v>1681</v>
      </c>
      <c r="O209" t="s">
        <v>1682</v>
      </c>
      <c r="P209" t="s">
        <v>1681</v>
      </c>
      <c r="Q209" t="s">
        <v>1682</v>
      </c>
      <c r="R209" t="s">
        <v>1681</v>
      </c>
      <c r="S209" t="s">
        <v>1681</v>
      </c>
      <c r="T209" t="s">
        <v>1681</v>
      </c>
      <c r="U209" t="s">
        <v>1682</v>
      </c>
      <c r="V209" t="s">
        <v>1681</v>
      </c>
      <c r="W209" t="s">
        <v>1681</v>
      </c>
      <c r="X209" t="s">
        <v>1681</v>
      </c>
      <c r="Y209" t="s">
        <v>1681</v>
      </c>
    </row>
    <row r="210" spans="1:25" x14ac:dyDescent="0.25">
      <c r="A210" t="s">
        <v>1493</v>
      </c>
      <c r="B210">
        <v>1.2932032068372801</v>
      </c>
      <c r="C210">
        <v>1.2592263802921699</v>
      </c>
      <c r="D210">
        <v>1.2923629054324399</v>
      </c>
      <c r="E210">
        <v>0.76836536230645403</v>
      </c>
      <c r="F210">
        <v>0.61563069858360597</v>
      </c>
      <c r="G210">
        <v>0.75992582720987101</v>
      </c>
      <c r="H210">
        <v>0.479037641692317</v>
      </c>
      <c r="I210">
        <v>0.68014717612666897</v>
      </c>
      <c r="J210">
        <v>0.69054303553695895</v>
      </c>
      <c r="K210">
        <v>1.0154872574821701</v>
      </c>
      <c r="L210">
        <v>0.65681103174912503</v>
      </c>
      <c r="M210">
        <v>0.193379624605206</v>
      </c>
      <c r="N210" t="s">
        <v>1681</v>
      </c>
      <c r="O210" t="s">
        <v>1681</v>
      </c>
      <c r="P210" t="s">
        <v>1681</v>
      </c>
      <c r="Q210" t="s">
        <v>1072</v>
      </c>
      <c r="R210" t="s">
        <v>1681</v>
      </c>
      <c r="S210" t="s">
        <v>1681</v>
      </c>
      <c r="T210" t="s">
        <v>1681</v>
      </c>
      <c r="U210" t="s">
        <v>1681</v>
      </c>
      <c r="V210" t="s">
        <v>1681</v>
      </c>
      <c r="W210" t="s">
        <v>1681</v>
      </c>
      <c r="X210" t="s">
        <v>1681</v>
      </c>
      <c r="Y210" t="s">
        <v>1681</v>
      </c>
    </row>
  </sheetData>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0"/>
  <sheetViews>
    <sheetView workbookViewId="0">
      <selection activeCell="K17" sqref="K17"/>
    </sheetView>
  </sheetViews>
  <sheetFormatPr baseColWidth="10" defaultRowHeight="15" x14ac:dyDescent="0.25"/>
  <cols>
    <col min="1" max="1" width="27.42578125" customWidth="1"/>
    <col min="4" max="4" width="101.42578125" customWidth="1"/>
    <col min="6" max="6" width="91.42578125" customWidth="1"/>
  </cols>
  <sheetData>
    <row r="1" spans="1:6" x14ac:dyDescent="0.25">
      <c r="A1" t="s">
        <v>140</v>
      </c>
      <c r="B1" t="s">
        <v>98</v>
      </c>
      <c r="D1" t="s">
        <v>153</v>
      </c>
      <c r="E1" t="s">
        <v>117</v>
      </c>
      <c r="F1" t="s">
        <v>118</v>
      </c>
    </row>
    <row r="2" spans="1:6" x14ac:dyDescent="0.25">
      <c r="A2" t="s">
        <v>141</v>
      </c>
      <c r="B2" t="s">
        <v>99</v>
      </c>
      <c r="D2" t="s">
        <v>319</v>
      </c>
      <c r="E2" t="s">
        <v>320</v>
      </c>
      <c r="F2" t="s">
        <v>321</v>
      </c>
    </row>
    <row r="3" spans="1:6" x14ac:dyDescent="0.25">
      <c r="A3" t="s">
        <v>142</v>
      </c>
      <c r="B3" t="s">
        <v>100</v>
      </c>
      <c r="D3" t="s">
        <v>322</v>
      </c>
      <c r="E3" t="s">
        <v>323</v>
      </c>
      <c r="F3" t="s">
        <v>324</v>
      </c>
    </row>
    <row r="4" spans="1:6" x14ac:dyDescent="0.25">
      <c r="A4" t="s">
        <v>143</v>
      </c>
      <c r="B4" t="s">
        <v>101</v>
      </c>
      <c r="D4" t="s">
        <v>325</v>
      </c>
      <c r="E4" t="s">
        <v>326</v>
      </c>
      <c r="F4" t="s">
        <v>327</v>
      </c>
    </row>
    <row r="5" spans="1:6" x14ac:dyDescent="0.25">
      <c r="A5" t="s">
        <v>144</v>
      </c>
      <c r="B5" t="s">
        <v>102</v>
      </c>
      <c r="D5" t="s">
        <v>328</v>
      </c>
      <c r="E5" t="s">
        <v>329</v>
      </c>
      <c r="F5" t="s">
        <v>9</v>
      </c>
    </row>
    <row r="6" spans="1:6" x14ac:dyDescent="0.25">
      <c r="A6" t="s">
        <v>145</v>
      </c>
      <c r="B6" t="s">
        <v>103</v>
      </c>
      <c r="D6" t="s">
        <v>330</v>
      </c>
      <c r="E6" t="s">
        <v>331</v>
      </c>
      <c r="F6" t="s">
        <v>332</v>
      </c>
    </row>
    <row r="7" spans="1:6" x14ac:dyDescent="0.25">
      <c r="A7" t="s">
        <v>146</v>
      </c>
      <c r="B7" t="s">
        <v>104</v>
      </c>
      <c r="D7" t="s">
        <v>333</v>
      </c>
      <c r="E7" t="s">
        <v>334</v>
      </c>
      <c r="F7" t="s">
        <v>335</v>
      </c>
    </row>
    <row r="8" spans="1:6" x14ac:dyDescent="0.25">
      <c r="A8" t="s">
        <v>147</v>
      </c>
      <c r="B8" t="s">
        <v>105</v>
      </c>
      <c r="D8" t="s">
        <v>336</v>
      </c>
      <c r="E8" t="s">
        <v>337</v>
      </c>
      <c r="F8" t="s">
        <v>338</v>
      </c>
    </row>
    <row r="9" spans="1:6" x14ac:dyDescent="0.25">
      <c r="A9" t="s">
        <v>148</v>
      </c>
      <c r="B9" t="s">
        <v>106</v>
      </c>
      <c r="D9" t="s">
        <v>339</v>
      </c>
      <c r="E9" t="s">
        <v>340</v>
      </c>
      <c r="F9" t="s">
        <v>10</v>
      </c>
    </row>
    <row r="10" spans="1:6" x14ac:dyDescent="0.25">
      <c r="A10" t="s">
        <v>149</v>
      </c>
      <c r="B10" t="s">
        <v>107</v>
      </c>
      <c r="D10" t="s">
        <v>341</v>
      </c>
      <c r="E10" t="s">
        <v>342</v>
      </c>
      <c r="F10" t="s">
        <v>11</v>
      </c>
    </row>
    <row r="11" spans="1:6" x14ac:dyDescent="0.25">
      <c r="A11" t="s">
        <v>150</v>
      </c>
      <c r="B11" t="s">
        <v>108</v>
      </c>
      <c r="D11" t="s">
        <v>343</v>
      </c>
      <c r="E11" t="s">
        <v>344</v>
      </c>
      <c r="F11" t="s">
        <v>345</v>
      </c>
    </row>
    <row r="12" spans="1:6" x14ac:dyDescent="0.25">
      <c r="A12" t="s">
        <v>151</v>
      </c>
      <c r="B12" t="s">
        <v>109</v>
      </c>
      <c r="D12" t="s">
        <v>346</v>
      </c>
      <c r="E12" t="s">
        <v>347</v>
      </c>
      <c r="F12" t="s">
        <v>348</v>
      </c>
    </row>
    <row r="13" spans="1:6" x14ac:dyDescent="0.25">
      <c r="A13" t="s">
        <v>152</v>
      </c>
      <c r="B13" t="s">
        <v>110</v>
      </c>
      <c r="D13" t="s">
        <v>349</v>
      </c>
      <c r="E13" t="s">
        <v>350</v>
      </c>
      <c r="F13" t="s">
        <v>13</v>
      </c>
    </row>
    <row r="14" spans="1:6" x14ac:dyDescent="0.25">
      <c r="A14" t="s">
        <v>1023</v>
      </c>
      <c r="D14" t="s">
        <v>351</v>
      </c>
      <c r="E14" t="s">
        <v>352</v>
      </c>
      <c r="F14" t="s">
        <v>353</v>
      </c>
    </row>
    <row r="15" spans="1:6" x14ac:dyDescent="0.25">
      <c r="A15" t="s">
        <v>131</v>
      </c>
      <c r="B15" t="s">
        <v>111</v>
      </c>
      <c r="D15" t="s">
        <v>354</v>
      </c>
      <c r="E15" t="s">
        <v>355</v>
      </c>
      <c r="F15" t="s">
        <v>356</v>
      </c>
    </row>
    <row r="16" spans="1:6" x14ac:dyDescent="0.25">
      <c r="D16" t="s">
        <v>357</v>
      </c>
      <c r="E16" t="s">
        <v>358</v>
      </c>
      <c r="F16" t="s">
        <v>359</v>
      </c>
    </row>
    <row r="17" spans="4:6" x14ac:dyDescent="0.25">
      <c r="D17" t="s">
        <v>360</v>
      </c>
      <c r="E17" t="s">
        <v>361</v>
      </c>
      <c r="F17" t="s">
        <v>362</v>
      </c>
    </row>
    <row r="18" spans="4:6" x14ac:dyDescent="0.25">
      <c r="D18" t="s">
        <v>363</v>
      </c>
      <c r="E18" t="s">
        <v>364</v>
      </c>
      <c r="F18" t="s">
        <v>168</v>
      </c>
    </row>
    <row r="19" spans="4:6" x14ac:dyDescent="0.25">
      <c r="D19" t="s">
        <v>365</v>
      </c>
      <c r="E19" t="s">
        <v>366</v>
      </c>
      <c r="F19" t="s">
        <v>367</v>
      </c>
    </row>
    <row r="20" spans="4:6" x14ac:dyDescent="0.25">
      <c r="D20" t="s">
        <v>368</v>
      </c>
      <c r="E20" t="s">
        <v>369</v>
      </c>
      <c r="F20" t="s">
        <v>15</v>
      </c>
    </row>
    <row r="21" spans="4:6" x14ac:dyDescent="0.25">
      <c r="D21" t="s">
        <v>370</v>
      </c>
      <c r="E21" t="s">
        <v>371</v>
      </c>
      <c r="F21" t="s">
        <v>14</v>
      </c>
    </row>
    <row r="22" spans="4:6" x14ac:dyDescent="0.25">
      <c r="D22" t="s">
        <v>372</v>
      </c>
      <c r="E22" t="s">
        <v>373</v>
      </c>
      <c r="F22" t="s">
        <v>374</v>
      </c>
    </row>
    <row r="23" spans="4:6" x14ac:dyDescent="0.25">
      <c r="D23" t="s">
        <v>375</v>
      </c>
      <c r="E23" t="s">
        <v>376</v>
      </c>
      <c r="F23" t="s">
        <v>377</v>
      </c>
    </row>
    <row r="24" spans="4:6" x14ac:dyDescent="0.25">
      <c r="D24" t="s">
        <v>378</v>
      </c>
      <c r="E24" t="s">
        <v>379</v>
      </c>
      <c r="F24" t="s">
        <v>380</v>
      </c>
    </row>
    <row r="25" spans="4:6" x14ac:dyDescent="0.25">
      <c r="D25" t="s">
        <v>381</v>
      </c>
      <c r="E25" t="s">
        <v>382</v>
      </c>
      <c r="F25" t="s">
        <v>383</v>
      </c>
    </row>
    <row r="26" spans="4:6" x14ac:dyDescent="0.25">
      <c r="D26" t="s">
        <v>384</v>
      </c>
      <c r="E26" t="s">
        <v>385</v>
      </c>
      <c r="F26" t="s">
        <v>386</v>
      </c>
    </row>
    <row r="27" spans="4:6" x14ac:dyDescent="0.25">
      <c r="D27" t="s">
        <v>387</v>
      </c>
      <c r="E27" t="s">
        <v>388</v>
      </c>
      <c r="F27" t="s">
        <v>389</v>
      </c>
    </row>
    <row r="28" spans="4:6" x14ac:dyDescent="0.25">
      <c r="D28" t="s">
        <v>390</v>
      </c>
      <c r="E28" t="s">
        <v>391</v>
      </c>
      <c r="F28" t="s">
        <v>392</v>
      </c>
    </row>
    <row r="29" spans="4:6" x14ac:dyDescent="0.25">
      <c r="D29" t="s">
        <v>393</v>
      </c>
      <c r="E29" t="s">
        <v>394</v>
      </c>
      <c r="F29" t="s">
        <v>395</v>
      </c>
    </row>
    <row r="30" spans="4:6" x14ac:dyDescent="0.25">
      <c r="D30" t="s">
        <v>396</v>
      </c>
      <c r="E30" t="s">
        <v>397</v>
      </c>
      <c r="F30" t="s">
        <v>16</v>
      </c>
    </row>
    <row r="31" spans="4:6" x14ac:dyDescent="0.25">
      <c r="D31" t="s">
        <v>398</v>
      </c>
      <c r="E31" t="s">
        <v>399</v>
      </c>
      <c r="F31" t="s">
        <v>17</v>
      </c>
    </row>
    <row r="32" spans="4:6" x14ac:dyDescent="0.25">
      <c r="D32" t="s">
        <v>400</v>
      </c>
      <c r="E32" t="s">
        <v>401</v>
      </c>
      <c r="F32" t="s">
        <v>402</v>
      </c>
    </row>
    <row r="33" spans="4:6" x14ac:dyDescent="0.25">
      <c r="D33" t="s">
        <v>403</v>
      </c>
      <c r="E33" t="s">
        <v>404</v>
      </c>
      <c r="F33" t="s">
        <v>18</v>
      </c>
    </row>
    <row r="34" spans="4:6" x14ac:dyDescent="0.25">
      <c r="D34" t="s">
        <v>405</v>
      </c>
      <c r="E34" t="s">
        <v>406</v>
      </c>
      <c r="F34" t="s">
        <v>407</v>
      </c>
    </row>
    <row r="35" spans="4:6" x14ac:dyDescent="0.25">
      <c r="D35" t="s">
        <v>408</v>
      </c>
      <c r="E35" t="s">
        <v>409</v>
      </c>
      <c r="F35" t="s">
        <v>410</v>
      </c>
    </row>
    <row r="36" spans="4:6" x14ac:dyDescent="0.25">
      <c r="D36" t="s">
        <v>411</v>
      </c>
      <c r="E36" t="s">
        <v>412</v>
      </c>
      <c r="F36" t="s">
        <v>19</v>
      </c>
    </row>
    <row r="37" spans="4:6" x14ac:dyDescent="0.25">
      <c r="D37" t="s">
        <v>413</v>
      </c>
      <c r="E37" t="s">
        <v>414</v>
      </c>
      <c r="F37" t="s">
        <v>415</v>
      </c>
    </row>
    <row r="38" spans="4:6" x14ac:dyDescent="0.25">
      <c r="D38" t="s">
        <v>416</v>
      </c>
      <c r="E38" t="s">
        <v>417</v>
      </c>
      <c r="F38" t="s">
        <v>20</v>
      </c>
    </row>
    <row r="39" spans="4:6" x14ac:dyDescent="0.25">
      <c r="D39" t="s">
        <v>418</v>
      </c>
      <c r="E39" t="s">
        <v>419</v>
      </c>
      <c r="F39" t="s">
        <v>420</v>
      </c>
    </row>
    <row r="40" spans="4:6" x14ac:dyDescent="0.25">
      <c r="D40" t="s">
        <v>421</v>
      </c>
      <c r="E40" t="s">
        <v>422</v>
      </c>
      <c r="F40" t="s">
        <v>423</v>
      </c>
    </row>
    <row r="41" spans="4:6" x14ac:dyDescent="0.25">
      <c r="D41" t="s">
        <v>424</v>
      </c>
      <c r="E41" t="s">
        <v>425</v>
      </c>
      <c r="F41" t="s">
        <v>426</v>
      </c>
    </row>
    <row r="42" spans="4:6" x14ac:dyDescent="0.25">
      <c r="D42" t="s">
        <v>427</v>
      </c>
      <c r="E42" t="s">
        <v>428</v>
      </c>
      <c r="F42" t="s">
        <v>429</v>
      </c>
    </row>
    <row r="43" spans="4:6" x14ac:dyDescent="0.25">
      <c r="D43" t="s">
        <v>430</v>
      </c>
      <c r="E43" t="s">
        <v>431</v>
      </c>
      <c r="F43" t="s">
        <v>21</v>
      </c>
    </row>
    <row r="44" spans="4:6" x14ac:dyDescent="0.25">
      <c r="D44" t="s">
        <v>432</v>
      </c>
      <c r="E44" t="s">
        <v>433</v>
      </c>
      <c r="F44" t="s">
        <v>434</v>
      </c>
    </row>
    <row r="45" spans="4:6" x14ac:dyDescent="0.25">
      <c r="D45" t="s">
        <v>435</v>
      </c>
      <c r="E45" t="s">
        <v>436</v>
      </c>
      <c r="F45" t="s">
        <v>22</v>
      </c>
    </row>
    <row r="46" spans="4:6" x14ac:dyDescent="0.25">
      <c r="D46" t="s">
        <v>437</v>
      </c>
      <c r="E46" t="s">
        <v>438</v>
      </c>
      <c r="F46" t="s">
        <v>23</v>
      </c>
    </row>
    <row r="47" spans="4:6" x14ac:dyDescent="0.25">
      <c r="D47" t="s">
        <v>439</v>
      </c>
      <c r="E47" t="s">
        <v>440</v>
      </c>
      <c r="F47" t="s">
        <v>441</v>
      </c>
    </row>
    <row r="48" spans="4:6" x14ac:dyDescent="0.25">
      <c r="D48" t="s">
        <v>442</v>
      </c>
      <c r="E48" t="s">
        <v>443</v>
      </c>
      <c r="F48" t="s">
        <v>444</v>
      </c>
    </row>
    <row r="49" spans="4:6" x14ac:dyDescent="0.25">
      <c r="D49" t="s">
        <v>445</v>
      </c>
      <c r="E49" t="s">
        <v>446</v>
      </c>
      <c r="F49" t="s">
        <v>447</v>
      </c>
    </row>
    <row r="50" spans="4:6" x14ac:dyDescent="0.25">
      <c r="D50" t="s">
        <v>448</v>
      </c>
      <c r="E50" t="s">
        <v>449</v>
      </c>
      <c r="F50" t="s">
        <v>24</v>
      </c>
    </row>
    <row r="51" spans="4:6" x14ac:dyDescent="0.25">
      <c r="D51" t="s">
        <v>450</v>
      </c>
      <c r="E51" t="s">
        <v>451</v>
      </c>
      <c r="F51" t="s">
        <v>25</v>
      </c>
    </row>
    <row r="52" spans="4:6" x14ac:dyDescent="0.25">
      <c r="D52" t="s">
        <v>452</v>
      </c>
      <c r="E52" t="s">
        <v>453</v>
      </c>
      <c r="F52" t="s">
        <v>454</v>
      </c>
    </row>
    <row r="53" spans="4:6" x14ac:dyDescent="0.25">
      <c r="D53" t="s">
        <v>455</v>
      </c>
      <c r="E53" t="s">
        <v>456</v>
      </c>
      <c r="F53" t="s">
        <v>457</v>
      </c>
    </row>
    <row r="54" spans="4:6" x14ac:dyDescent="0.25">
      <c r="D54" t="s">
        <v>458</v>
      </c>
      <c r="E54" t="s">
        <v>459</v>
      </c>
      <c r="F54" t="s">
        <v>460</v>
      </c>
    </row>
    <row r="55" spans="4:6" x14ac:dyDescent="0.25">
      <c r="D55" t="s">
        <v>461</v>
      </c>
      <c r="E55" t="s">
        <v>462</v>
      </c>
      <c r="F55" t="s">
        <v>463</v>
      </c>
    </row>
    <row r="56" spans="4:6" x14ac:dyDescent="0.25">
      <c r="D56" t="s">
        <v>464</v>
      </c>
      <c r="E56" t="s">
        <v>465</v>
      </c>
      <c r="F56" t="s">
        <v>466</v>
      </c>
    </row>
    <row r="57" spans="4:6" x14ac:dyDescent="0.25">
      <c r="D57" t="s">
        <v>467</v>
      </c>
      <c r="E57" t="s">
        <v>468</v>
      </c>
      <c r="F57" t="s">
        <v>469</v>
      </c>
    </row>
    <row r="58" spans="4:6" x14ac:dyDescent="0.25">
      <c r="D58" t="s">
        <v>470</v>
      </c>
      <c r="E58" t="s">
        <v>471</v>
      </c>
      <c r="F58" t="s">
        <v>472</v>
      </c>
    </row>
    <row r="59" spans="4:6" x14ac:dyDescent="0.25">
      <c r="D59" t="s">
        <v>473</v>
      </c>
      <c r="E59" t="s">
        <v>474</v>
      </c>
      <c r="F59" t="s">
        <v>475</v>
      </c>
    </row>
    <row r="60" spans="4:6" x14ac:dyDescent="0.25">
      <c r="D60" t="s">
        <v>476</v>
      </c>
      <c r="E60" t="s">
        <v>477</v>
      </c>
      <c r="F60" t="s">
        <v>478</v>
      </c>
    </row>
    <row r="61" spans="4:6" x14ac:dyDescent="0.25">
      <c r="D61" t="s">
        <v>479</v>
      </c>
      <c r="E61" t="s">
        <v>480</v>
      </c>
      <c r="F61" t="s">
        <v>481</v>
      </c>
    </row>
    <row r="62" spans="4:6" x14ac:dyDescent="0.25">
      <c r="D62" t="s">
        <v>482</v>
      </c>
      <c r="E62" t="s">
        <v>483</v>
      </c>
      <c r="F62" t="s">
        <v>26</v>
      </c>
    </row>
    <row r="63" spans="4:6" x14ac:dyDescent="0.25">
      <c r="D63" t="s">
        <v>484</v>
      </c>
      <c r="E63" t="s">
        <v>485</v>
      </c>
      <c r="F63" t="s">
        <v>27</v>
      </c>
    </row>
    <row r="64" spans="4:6" x14ac:dyDescent="0.25">
      <c r="D64" t="s">
        <v>486</v>
      </c>
      <c r="E64" t="s">
        <v>487</v>
      </c>
      <c r="F64" t="s">
        <v>488</v>
      </c>
    </row>
    <row r="65" spans="4:6" x14ac:dyDescent="0.25">
      <c r="D65" t="s">
        <v>489</v>
      </c>
      <c r="E65" t="s">
        <v>490</v>
      </c>
      <c r="F65" t="s">
        <v>491</v>
      </c>
    </row>
    <row r="66" spans="4:6" x14ac:dyDescent="0.25">
      <c r="D66" t="s">
        <v>492</v>
      </c>
      <c r="E66" t="s">
        <v>493</v>
      </c>
      <c r="F66" t="s">
        <v>494</v>
      </c>
    </row>
    <row r="67" spans="4:6" x14ac:dyDescent="0.25">
      <c r="D67" t="s">
        <v>495</v>
      </c>
      <c r="E67" t="s">
        <v>496</v>
      </c>
      <c r="F67" t="s">
        <v>497</v>
      </c>
    </row>
    <row r="68" spans="4:6" x14ac:dyDescent="0.25">
      <c r="D68" t="s">
        <v>498</v>
      </c>
      <c r="E68" t="s">
        <v>499</v>
      </c>
      <c r="F68" t="s">
        <v>500</v>
      </c>
    </row>
    <row r="69" spans="4:6" x14ac:dyDescent="0.25">
      <c r="D69" t="s">
        <v>501</v>
      </c>
      <c r="E69" t="s">
        <v>502</v>
      </c>
      <c r="F69" t="s">
        <v>503</v>
      </c>
    </row>
    <row r="70" spans="4:6" x14ac:dyDescent="0.25">
      <c r="D70" t="s">
        <v>504</v>
      </c>
      <c r="E70" t="s">
        <v>28</v>
      </c>
      <c r="F70" t="s">
        <v>505</v>
      </c>
    </row>
    <row r="71" spans="4:6" x14ac:dyDescent="0.25">
      <c r="D71" t="s">
        <v>506</v>
      </c>
      <c r="E71" t="s">
        <v>29</v>
      </c>
      <c r="F71" t="s">
        <v>507</v>
      </c>
    </row>
    <row r="72" spans="4:6" x14ac:dyDescent="0.25">
      <c r="D72" t="s">
        <v>508</v>
      </c>
      <c r="E72" t="s">
        <v>31</v>
      </c>
      <c r="F72" t="s">
        <v>509</v>
      </c>
    </row>
    <row r="73" spans="4:6" x14ac:dyDescent="0.25">
      <c r="D73" t="s">
        <v>154</v>
      </c>
      <c r="E73" t="s">
        <v>32</v>
      </c>
      <c r="F73" t="s">
        <v>33</v>
      </c>
    </row>
    <row r="74" spans="4:6" x14ac:dyDescent="0.25">
      <c r="D74" t="s">
        <v>510</v>
      </c>
      <c r="E74" t="s">
        <v>34</v>
      </c>
      <c r="F74" t="s">
        <v>511</v>
      </c>
    </row>
    <row r="75" spans="4:6" x14ac:dyDescent="0.25">
      <c r="D75" t="s">
        <v>512</v>
      </c>
      <c r="E75" t="s">
        <v>513</v>
      </c>
      <c r="F75" t="s">
        <v>514</v>
      </c>
    </row>
    <row r="76" spans="4:6" x14ac:dyDescent="0.25">
      <c r="D76" t="s">
        <v>515</v>
      </c>
      <c r="E76" t="s">
        <v>516</v>
      </c>
      <c r="F76" t="s">
        <v>517</v>
      </c>
    </row>
    <row r="77" spans="4:6" x14ac:dyDescent="0.25">
      <c r="D77" t="s">
        <v>518</v>
      </c>
      <c r="E77" t="s">
        <v>519</v>
      </c>
      <c r="F77" t="s">
        <v>520</v>
      </c>
    </row>
    <row r="78" spans="4:6" x14ac:dyDescent="0.25">
      <c r="D78" t="s">
        <v>521</v>
      </c>
      <c r="E78" t="s">
        <v>522</v>
      </c>
      <c r="F78" t="s">
        <v>523</v>
      </c>
    </row>
    <row r="79" spans="4:6" x14ac:dyDescent="0.25">
      <c r="D79" t="s">
        <v>524</v>
      </c>
      <c r="E79" t="s">
        <v>525</v>
      </c>
      <c r="F79" t="s">
        <v>526</v>
      </c>
    </row>
    <row r="80" spans="4:6" x14ac:dyDescent="0.25">
      <c r="D80" t="s">
        <v>527</v>
      </c>
      <c r="E80" t="s">
        <v>528</v>
      </c>
      <c r="F80" t="s">
        <v>30</v>
      </c>
    </row>
    <row r="81" spans="4:6" x14ac:dyDescent="0.25">
      <c r="D81" t="s">
        <v>529</v>
      </c>
      <c r="E81" t="s">
        <v>530</v>
      </c>
      <c r="F81" t="s">
        <v>531</v>
      </c>
    </row>
    <row r="82" spans="4:6" x14ac:dyDescent="0.25">
      <c r="D82" t="s">
        <v>532</v>
      </c>
      <c r="E82" t="s">
        <v>533</v>
      </c>
      <c r="F82" t="s">
        <v>534</v>
      </c>
    </row>
    <row r="83" spans="4:6" x14ac:dyDescent="0.25">
      <c r="D83" t="s">
        <v>535</v>
      </c>
      <c r="E83" t="s">
        <v>536</v>
      </c>
      <c r="F83" t="s">
        <v>537</v>
      </c>
    </row>
    <row r="84" spans="4:6" x14ac:dyDescent="0.25">
      <c r="D84" t="s">
        <v>538</v>
      </c>
      <c r="E84" t="s">
        <v>539</v>
      </c>
      <c r="F84" t="s">
        <v>540</v>
      </c>
    </row>
    <row r="85" spans="4:6" x14ac:dyDescent="0.25">
      <c r="D85" t="s">
        <v>541</v>
      </c>
      <c r="E85" t="s">
        <v>542</v>
      </c>
      <c r="F85" t="s">
        <v>543</v>
      </c>
    </row>
    <row r="86" spans="4:6" x14ac:dyDescent="0.25">
      <c r="D86" t="s">
        <v>544</v>
      </c>
      <c r="E86" t="s">
        <v>545</v>
      </c>
      <c r="F86" t="s">
        <v>546</v>
      </c>
    </row>
    <row r="87" spans="4:6" x14ac:dyDescent="0.25">
      <c r="D87" t="s">
        <v>547</v>
      </c>
      <c r="E87" t="s">
        <v>548</v>
      </c>
      <c r="F87" t="s">
        <v>35</v>
      </c>
    </row>
    <row r="88" spans="4:6" x14ac:dyDescent="0.25">
      <c r="D88" t="s">
        <v>549</v>
      </c>
      <c r="E88" t="s">
        <v>550</v>
      </c>
      <c r="F88" t="s">
        <v>551</v>
      </c>
    </row>
    <row r="89" spans="4:6" x14ac:dyDescent="0.25">
      <c r="D89" t="s">
        <v>552</v>
      </c>
      <c r="E89" t="s">
        <v>553</v>
      </c>
      <c r="F89" t="s">
        <v>554</v>
      </c>
    </row>
    <row r="90" spans="4:6" x14ac:dyDescent="0.25">
      <c r="D90" t="s">
        <v>555</v>
      </c>
      <c r="E90" t="s">
        <v>556</v>
      </c>
      <c r="F90" t="s">
        <v>36</v>
      </c>
    </row>
    <row r="91" spans="4:6" x14ac:dyDescent="0.25">
      <c r="D91" t="s">
        <v>557</v>
      </c>
      <c r="E91" t="s">
        <v>558</v>
      </c>
      <c r="F91" t="s">
        <v>559</v>
      </c>
    </row>
    <row r="92" spans="4:6" x14ac:dyDescent="0.25">
      <c r="D92" t="s">
        <v>560</v>
      </c>
      <c r="E92" t="s">
        <v>561</v>
      </c>
      <c r="F92" t="s">
        <v>562</v>
      </c>
    </row>
    <row r="93" spans="4:6" x14ac:dyDescent="0.25">
      <c r="D93" t="s">
        <v>563</v>
      </c>
      <c r="E93" t="s">
        <v>564</v>
      </c>
      <c r="F93" t="s">
        <v>565</v>
      </c>
    </row>
    <row r="94" spans="4:6" x14ac:dyDescent="0.25">
      <c r="D94" t="s">
        <v>566</v>
      </c>
      <c r="E94" t="s">
        <v>567</v>
      </c>
      <c r="F94" t="s">
        <v>568</v>
      </c>
    </row>
    <row r="95" spans="4:6" x14ac:dyDescent="0.25">
      <c r="D95" t="s">
        <v>569</v>
      </c>
      <c r="E95" t="s">
        <v>570</v>
      </c>
      <c r="F95" t="s">
        <v>571</v>
      </c>
    </row>
    <row r="96" spans="4:6" x14ac:dyDescent="0.25">
      <c r="D96" t="s">
        <v>572</v>
      </c>
      <c r="E96" t="s">
        <v>573</v>
      </c>
      <c r="F96" t="s">
        <v>574</v>
      </c>
    </row>
    <row r="97" spans="4:6" x14ac:dyDescent="0.25">
      <c r="D97" t="s">
        <v>575</v>
      </c>
      <c r="E97" t="s">
        <v>576</v>
      </c>
      <c r="F97" t="s">
        <v>577</v>
      </c>
    </row>
    <row r="98" spans="4:6" x14ac:dyDescent="0.25">
      <c r="D98" t="s">
        <v>578</v>
      </c>
      <c r="E98" t="s">
        <v>579</v>
      </c>
      <c r="F98" t="s">
        <v>37</v>
      </c>
    </row>
    <row r="99" spans="4:6" x14ac:dyDescent="0.25">
      <c r="D99" t="s">
        <v>580</v>
      </c>
      <c r="E99" t="s">
        <v>581</v>
      </c>
      <c r="F99" t="s">
        <v>38</v>
      </c>
    </row>
    <row r="100" spans="4:6" x14ac:dyDescent="0.25">
      <c r="D100" t="s">
        <v>582</v>
      </c>
      <c r="E100" t="s">
        <v>583</v>
      </c>
      <c r="F100" t="s">
        <v>584</v>
      </c>
    </row>
    <row r="101" spans="4:6" x14ac:dyDescent="0.25">
      <c r="D101" t="s">
        <v>585</v>
      </c>
      <c r="E101" t="s">
        <v>586</v>
      </c>
      <c r="F101" t="s">
        <v>39</v>
      </c>
    </row>
    <row r="102" spans="4:6" x14ac:dyDescent="0.25">
      <c r="D102" t="s">
        <v>587</v>
      </c>
      <c r="E102" t="s">
        <v>588</v>
      </c>
      <c r="F102" t="s">
        <v>40</v>
      </c>
    </row>
    <row r="103" spans="4:6" x14ac:dyDescent="0.25">
      <c r="D103" t="s">
        <v>589</v>
      </c>
      <c r="E103" t="s">
        <v>590</v>
      </c>
      <c r="F103" t="s">
        <v>42</v>
      </c>
    </row>
    <row r="104" spans="4:6" x14ac:dyDescent="0.25">
      <c r="D104" t="s">
        <v>591</v>
      </c>
      <c r="E104" t="s">
        <v>592</v>
      </c>
      <c r="F104" t="s">
        <v>593</v>
      </c>
    </row>
    <row r="105" spans="4:6" x14ac:dyDescent="0.25">
      <c r="D105" t="s">
        <v>594</v>
      </c>
      <c r="E105" t="s">
        <v>595</v>
      </c>
      <c r="F105" t="s">
        <v>596</v>
      </c>
    </row>
    <row r="106" spans="4:6" x14ac:dyDescent="0.25">
      <c r="D106" t="s">
        <v>597</v>
      </c>
      <c r="E106" t="s">
        <v>598</v>
      </c>
      <c r="F106" t="s">
        <v>599</v>
      </c>
    </row>
    <row r="107" spans="4:6" x14ac:dyDescent="0.25">
      <c r="D107" t="s">
        <v>600</v>
      </c>
      <c r="E107" t="s">
        <v>601</v>
      </c>
      <c r="F107" t="s">
        <v>41</v>
      </c>
    </row>
    <row r="108" spans="4:6" x14ac:dyDescent="0.25">
      <c r="D108" t="s">
        <v>602</v>
      </c>
      <c r="E108" t="s">
        <v>603</v>
      </c>
      <c r="F108" t="s">
        <v>604</v>
      </c>
    </row>
    <row r="109" spans="4:6" x14ac:dyDescent="0.25">
      <c r="D109" t="s">
        <v>605</v>
      </c>
      <c r="E109" t="s">
        <v>606</v>
      </c>
      <c r="F109" t="s">
        <v>607</v>
      </c>
    </row>
    <row r="110" spans="4:6" x14ac:dyDescent="0.25">
      <c r="D110" t="s">
        <v>608</v>
      </c>
      <c r="E110" t="s">
        <v>609</v>
      </c>
      <c r="F110" t="s">
        <v>610</v>
      </c>
    </row>
    <row r="111" spans="4:6" x14ac:dyDescent="0.25">
      <c r="D111" t="s">
        <v>611</v>
      </c>
      <c r="E111" t="s">
        <v>612</v>
      </c>
      <c r="F111" t="s">
        <v>613</v>
      </c>
    </row>
    <row r="112" spans="4:6" x14ac:dyDescent="0.25">
      <c r="D112" t="s">
        <v>614</v>
      </c>
      <c r="E112" t="s">
        <v>615</v>
      </c>
      <c r="F112" t="s">
        <v>616</v>
      </c>
    </row>
    <row r="113" spans="4:6" x14ac:dyDescent="0.25">
      <c r="D113" t="s">
        <v>617</v>
      </c>
      <c r="E113" t="s">
        <v>618</v>
      </c>
      <c r="F113" t="s">
        <v>188</v>
      </c>
    </row>
    <row r="114" spans="4:6" x14ac:dyDescent="0.25">
      <c r="D114" t="s">
        <v>619</v>
      </c>
      <c r="E114" t="s">
        <v>620</v>
      </c>
      <c r="F114" t="s">
        <v>621</v>
      </c>
    </row>
    <row r="115" spans="4:6" x14ac:dyDescent="0.25">
      <c r="D115" t="s">
        <v>622</v>
      </c>
      <c r="E115" t="s">
        <v>623</v>
      </c>
      <c r="F115" t="s">
        <v>43</v>
      </c>
    </row>
    <row r="116" spans="4:6" x14ac:dyDescent="0.25">
      <c r="D116" t="s">
        <v>624</v>
      </c>
      <c r="E116" t="s">
        <v>625</v>
      </c>
      <c r="F116" t="s">
        <v>44</v>
      </c>
    </row>
    <row r="117" spans="4:6" x14ac:dyDescent="0.25">
      <c r="D117" t="s">
        <v>626</v>
      </c>
      <c r="E117" t="s">
        <v>627</v>
      </c>
      <c r="F117" t="s">
        <v>45</v>
      </c>
    </row>
    <row r="118" spans="4:6" x14ac:dyDescent="0.25">
      <c r="D118" t="s">
        <v>628</v>
      </c>
      <c r="E118" t="s">
        <v>629</v>
      </c>
      <c r="F118" t="s">
        <v>630</v>
      </c>
    </row>
    <row r="119" spans="4:6" x14ac:dyDescent="0.25">
      <c r="D119" t="s">
        <v>631</v>
      </c>
      <c r="E119" t="s">
        <v>632</v>
      </c>
      <c r="F119" t="s">
        <v>46</v>
      </c>
    </row>
    <row r="120" spans="4:6" x14ac:dyDescent="0.25">
      <c r="D120" t="s">
        <v>633</v>
      </c>
      <c r="E120" t="s">
        <v>634</v>
      </c>
      <c r="F120" t="s">
        <v>47</v>
      </c>
    </row>
    <row r="121" spans="4:6" x14ac:dyDescent="0.25">
      <c r="D121" t="s">
        <v>635</v>
      </c>
      <c r="E121" t="s">
        <v>636</v>
      </c>
      <c r="F121" t="s">
        <v>637</v>
      </c>
    </row>
    <row r="122" spans="4:6" x14ac:dyDescent="0.25">
      <c r="D122" t="s">
        <v>638</v>
      </c>
      <c r="E122" t="s">
        <v>639</v>
      </c>
      <c r="F122" t="s">
        <v>640</v>
      </c>
    </row>
    <row r="123" spans="4:6" x14ac:dyDescent="0.25">
      <c r="D123" t="s">
        <v>641</v>
      </c>
      <c r="E123" t="s">
        <v>642</v>
      </c>
      <c r="F123" t="s">
        <v>48</v>
      </c>
    </row>
    <row r="124" spans="4:6" x14ac:dyDescent="0.25">
      <c r="D124" t="s">
        <v>643</v>
      </c>
      <c r="E124" t="s">
        <v>644</v>
      </c>
      <c r="F124" t="s">
        <v>645</v>
      </c>
    </row>
    <row r="125" spans="4:6" x14ac:dyDescent="0.25">
      <c r="D125" t="s">
        <v>646</v>
      </c>
      <c r="E125" t="s">
        <v>647</v>
      </c>
      <c r="F125" t="s">
        <v>49</v>
      </c>
    </row>
    <row r="126" spans="4:6" x14ac:dyDescent="0.25">
      <c r="D126" t="s">
        <v>648</v>
      </c>
      <c r="E126" t="s">
        <v>649</v>
      </c>
      <c r="F126" t="s">
        <v>650</v>
      </c>
    </row>
    <row r="127" spans="4:6" x14ac:dyDescent="0.25">
      <c r="D127" t="s">
        <v>651</v>
      </c>
      <c r="E127" t="s">
        <v>652</v>
      </c>
      <c r="F127" t="s">
        <v>50</v>
      </c>
    </row>
    <row r="128" spans="4:6" x14ac:dyDescent="0.25">
      <c r="D128" t="s">
        <v>653</v>
      </c>
      <c r="E128" t="s">
        <v>654</v>
      </c>
      <c r="F128" t="s">
        <v>51</v>
      </c>
    </row>
    <row r="129" spans="4:6" x14ac:dyDescent="0.25">
      <c r="D129" t="s">
        <v>655</v>
      </c>
      <c r="E129" t="s">
        <v>656</v>
      </c>
      <c r="F129" t="s">
        <v>657</v>
      </c>
    </row>
    <row r="130" spans="4:6" x14ac:dyDescent="0.25">
      <c r="D130" t="s">
        <v>658</v>
      </c>
      <c r="E130" t="s">
        <v>659</v>
      </c>
      <c r="F130" t="s">
        <v>660</v>
      </c>
    </row>
    <row r="131" spans="4:6" x14ac:dyDescent="0.25">
      <c r="D131" t="s">
        <v>661</v>
      </c>
      <c r="E131" t="s">
        <v>662</v>
      </c>
      <c r="F131" t="s">
        <v>663</v>
      </c>
    </row>
    <row r="132" spans="4:6" x14ac:dyDescent="0.25">
      <c r="D132" t="s">
        <v>664</v>
      </c>
      <c r="E132" t="s">
        <v>665</v>
      </c>
      <c r="F132" t="s">
        <v>666</v>
      </c>
    </row>
    <row r="133" spans="4:6" x14ac:dyDescent="0.25">
      <c r="D133" t="s">
        <v>667</v>
      </c>
      <c r="E133" t="s">
        <v>668</v>
      </c>
      <c r="F133" t="s">
        <v>669</v>
      </c>
    </row>
    <row r="134" spans="4:6" x14ac:dyDescent="0.25">
      <c r="D134" t="s">
        <v>670</v>
      </c>
      <c r="E134" t="s">
        <v>671</v>
      </c>
      <c r="F134" t="s">
        <v>52</v>
      </c>
    </row>
    <row r="135" spans="4:6" x14ac:dyDescent="0.25">
      <c r="D135" t="s">
        <v>672</v>
      </c>
      <c r="E135" t="s">
        <v>673</v>
      </c>
      <c r="F135" t="s">
        <v>53</v>
      </c>
    </row>
    <row r="136" spans="4:6" x14ac:dyDescent="0.25">
      <c r="D136" t="s">
        <v>674</v>
      </c>
      <c r="E136" t="s">
        <v>675</v>
      </c>
      <c r="F136" t="s">
        <v>205</v>
      </c>
    </row>
    <row r="137" spans="4:6" x14ac:dyDescent="0.25">
      <c r="D137" t="s">
        <v>676</v>
      </c>
      <c r="E137" t="s">
        <v>677</v>
      </c>
      <c r="F137" t="s">
        <v>678</v>
      </c>
    </row>
    <row r="138" spans="4:6" x14ac:dyDescent="0.25">
      <c r="D138" t="s">
        <v>679</v>
      </c>
      <c r="E138" t="s">
        <v>680</v>
      </c>
      <c r="F138" t="s">
        <v>681</v>
      </c>
    </row>
    <row r="139" spans="4:6" x14ac:dyDescent="0.25">
      <c r="D139" t="s">
        <v>682</v>
      </c>
      <c r="E139" t="s">
        <v>683</v>
      </c>
      <c r="F139" t="s">
        <v>684</v>
      </c>
    </row>
    <row r="140" spans="4:6" x14ac:dyDescent="0.25">
      <c r="D140" t="s">
        <v>685</v>
      </c>
      <c r="E140" t="s">
        <v>686</v>
      </c>
      <c r="F140" t="s">
        <v>687</v>
      </c>
    </row>
    <row r="141" spans="4:6" x14ac:dyDescent="0.25">
      <c r="D141" t="s">
        <v>688</v>
      </c>
      <c r="E141" t="s">
        <v>689</v>
      </c>
      <c r="F141" t="s">
        <v>690</v>
      </c>
    </row>
    <row r="142" spans="4:6" x14ac:dyDescent="0.25">
      <c r="D142" t="s">
        <v>691</v>
      </c>
      <c r="E142" t="s">
        <v>692</v>
      </c>
      <c r="F142" t="s">
        <v>693</v>
      </c>
    </row>
    <row r="143" spans="4:6" x14ac:dyDescent="0.25">
      <c r="D143" t="s">
        <v>694</v>
      </c>
      <c r="E143" t="s">
        <v>695</v>
      </c>
      <c r="F143" t="s">
        <v>696</v>
      </c>
    </row>
    <row r="144" spans="4:6" x14ac:dyDescent="0.25">
      <c r="D144" t="s">
        <v>697</v>
      </c>
      <c r="E144" t="s">
        <v>698</v>
      </c>
      <c r="F144" t="s">
        <v>699</v>
      </c>
    </row>
    <row r="145" spans="4:6" x14ac:dyDescent="0.25">
      <c r="D145" t="s">
        <v>700</v>
      </c>
      <c r="E145" t="s">
        <v>701</v>
      </c>
      <c r="F145" t="s">
        <v>702</v>
      </c>
    </row>
    <row r="146" spans="4:6" x14ac:dyDescent="0.25">
      <c r="D146" t="s">
        <v>703</v>
      </c>
      <c r="E146" t="s">
        <v>704</v>
      </c>
      <c r="F146" t="s">
        <v>54</v>
      </c>
    </row>
    <row r="147" spans="4:6" x14ac:dyDescent="0.25">
      <c r="D147" t="s">
        <v>705</v>
      </c>
      <c r="E147" t="s">
        <v>706</v>
      </c>
      <c r="F147" t="s">
        <v>55</v>
      </c>
    </row>
    <row r="148" spans="4:6" x14ac:dyDescent="0.25">
      <c r="D148" t="s">
        <v>707</v>
      </c>
      <c r="E148" t="s">
        <v>708</v>
      </c>
      <c r="F148" t="s">
        <v>56</v>
      </c>
    </row>
    <row r="149" spans="4:6" x14ac:dyDescent="0.25">
      <c r="D149" t="s">
        <v>709</v>
      </c>
      <c r="E149" t="s">
        <v>710</v>
      </c>
      <c r="F149" t="s">
        <v>57</v>
      </c>
    </row>
    <row r="150" spans="4:6" x14ac:dyDescent="0.25">
      <c r="D150" t="s">
        <v>711</v>
      </c>
      <c r="E150" t="s">
        <v>712</v>
      </c>
      <c r="F150" t="s">
        <v>58</v>
      </c>
    </row>
    <row r="151" spans="4:6" x14ac:dyDescent="0.25">
      <c r="D151" t="s">
        <v>713</v>
      </c>
      <c r="E151" t="s">
        <v>714</v>
      </c>
      <c r="F151" t="s">
        <v>715</v>
      </c>
    </row>
    <row r="152" spans="4:6" x14ac:dyDescent="0.25">
      <c r="D152" t="s">
        <v>716</v>
      </c>
      <c r="E152" t="s">
        <v>717</v>
      </c>
      <c r="F152" t="s">
        <v>718</v>
      </c>
    </row>
    <row r="153" spans="4:6" x14ac:dyDescent="0.25">
      <c r="D153" t="s">
        <v>719</v>
      </c>
      <c r="E153" t="s">
        <v>720</v>
      </c>
      <c r="F153" t="s">
        <v>59</v>
      </c>
    </row>
    <row r="154" spans="4:6" x14ac:dyDescent="0.25">
      <c r="D154" t="s">
        <v>721</v>
      </c>
      <c r="E154" t="s">
        <v>722</v>
      </c>
      <c r="F154" t="s">
        <v>60</v>
      </c>
    </row>
    <row r="155" spans="4:6" x14ac:dyDescent="0.25">
      <c r="D155" t="s">
        <v>723</v>
      </c>
      <c r="E155" t="s">
        <v>724</v>
      </c>
      <c r="F155" t="s">
        <v>61</v>
      </c>
    </row>
    <row r="156" spans="4:6" x14ac:dyDescent="0.25">
      <c r="D156" t="s">
        <v>725</v>
      </c>
      <c r="E156" t="s">
        <v>726</v>
      </c>
      <c r="F156" t="s">
        <v>727</v>
      </c>
    </row>
    <row r="157" spans="4:6" x14ac:dyDescent="0.25">
      <c r="D157" t="s">
        <v>728</v>
      </c>
      <c r="E157" t="s">
        <v>729</v>
      </c>
      <c r="F157" t="s">
        <v>730</v>
      </c>
    </row>
    <row r="158" spans="4:6" x14ac:dyDescent="0.25">
      <c r="D158" t="s">
        <v>731</v>
      </c>
      <c r="E158" t="s">
        <v>732</v>
      </c>
      <c r="F158" t="s">
        <v>733</v>
      </c>
    </row>
    <row r="159" spans="4:6" x14ac:dyDescent="0.25">
      <c r="D159" t="s">
        <v>734</v>
      </c>
      <c r="E159" t="s">
        <v>735</v>
      </c>
      <c r="F159" t="s">
        <v>62</v>
      </c>
    </row>
    <row r="160" spans="4:6" x14ac:dyDescent="0.25">
      <c r="D160" t="s">
        <v>736</v>
      </c>
      <c r="E160" t="s">
        <v>737</v>
      </c>
      <c r="F160" t="s">
        <v>738</v>
      </c>
    </row>
    <row r="161" spans="4:6" x14ac:dyDescent="0.25">
      <c r="D161" t="s">
        <v>739</v>
      </c>
      <c r="E161" t="s">
        <v>740</v>
      </c>
      <c r="F161" t="s">
        <v>741</v>
      </c>
    </row>
    <row r="162" spans="4:6" x14ac:dyDescent="0.25">
      <c r="D162" t="s">
        <v>742</v>
      </c>
      <c r="E162" t="s">
        <v>743</v>
      </c>
      <c r="F162" t="s">
        <v>744</v>
      </c>
    </row>
    <row r="163" spans="4:6" x14ac:dyDescent="0.25">
      <c r="D163" t="s">
        <v>745</v>
      </c>
      <c r="E163" t="s">
        <v>746</v>
      </c>
      <c r="F163" t="s">
        <v>63</v>
      </c>
    </row>
    <row r="164" spans="4:6" x14ac:dyDescent="0.25">
      <c r="D164" t="s">
        <v>747</v>
      </c>
      <c r="E164" t="s">
        <v>748</v>
      </c>
      <c r="F164" t="s">
        <v>64</v>
      </c>
    </row>
    <row r="165" spans="4:6" x14ac:dyDescent="0.25">
      <c r="D165" t="s">
        <v>749</v>
      </c>
      <c r="E165" t="s">
        <v>750</v>
      </c>
      <c r="F165" t="s">
        <v>65</v>
      </c>
    </row>
    <row r="166" spans="4:6" x14ac:dyDescent="0.25">
      <c r="D166" t="s">
        <v>751</v>
      </c>
      <c r="E166" t="s">
        <v>752</v>
      </c>
      <c r="F166" t="s">
        <v>753</v>
      </c>
    </row>
    <row r="167" spans="4:6" x14ac:dyDescent="0.25">
      <c r="D167" t="s">
        <v>754</v>
      </c>
      <c r="E167" t="s">
        <v>755</v>
      </c>
      <c r="F167" t="s">
        <v>66</v>
      </c>
    </row>
    <row r="168" spans="4:6" x14ac:dyDescent="0.25">
      <c r="D168" t="s">
        <v>756</v>
      </c>
      <c r="E168" t="s">
        <v>757</v>
      </c>
      <c r="F168" t="s">
        <v>67</v>
      </c>
    </row>
    <row r="169" spans="4:6" x14ac:dyDescent="0.25">
      <c r="D169" t="s">
        <v>758</v>
      </c>
      <c r="E169" t="s">
        <v>759</v>
      </c>
      <c r="F169" t="s">
        <v>68</v>
      </c>
    </row>
    <row r="170" spans="4:6" x14ac:dyDescent="0.25">
      <c r="D170" t="s">
        <v>760</v>
      </c>
      <c r="E170" t="s">
        <v>761</v>
      </c>
      <c r="F170" t="s">
        <v>69</v>
      </c>
    </row>
    <row r="171" spans="4:6" x14ac:dyDescent="0.25">
      <c r="D171" t="s">
        <v>762</v>
      </c>
      <c r="E171" t="s">
        <v>763</v>
      </c>
      <c r="F171" t="s">
        <v>764</v>
      </c>
    </row>
    <row r="172" spans="4:6" x14ac:dyDescent="0.25">
      <c r="D172" t="s">
        <v>765</v>
      </c>
      <c r="E172" t="s">
        <v>766</v>
      </c>
      <c r="F172" t="s">
        <v>767</v>
      </c>
    </row>
    <row r="173" spans="4:6" x14ac:dyDescent="0.25">
      <c r="D173" t="s">
        <v>768</v>
      </c>
      <c r="E173" t="s">
        <v>769</v>
      </c>
      <c r="F173" t="s">
        <v>770</v>
      </c>
    </row>
    <row r="174" spans="4:6" x14ac:dyDescent="0.25">
      <c r="D174" t="s">
        <v>771</v>
      </c>
      <c r="E174" t="s">
        <v>772</v>
      </c>
      <c r="F174" t="s">
        <v>70</v>
      </c>
    </row>
    <row r="175" spans="4:6" x14ac:dyDescent="0.25">
      <c r="D175" t="s">
        <v>773</v>
      </c>
      <c r="E175" t="s">
        <v>774</v>
      </c>
      <c r="F175" t="s">
        <v>775</v>
      </c>
    </row>
    <row r="176" spans="4:6" x14ac:dyDescent="0.25">
      <c r="D176" t="s">
        <v>776</v>
      </c>
      <c r="E176" t="s">
        <v>71</v>
      </c>
      <c r="F176" t="s">
        <v>777</v>
      </c>
    </row>
    <row r="177" spans="4:6" x14ac:dyDescent="0.25">
      <c r="D177" t="s">
        <v>778</v>
      </c>
      <c r="E177" t="s">
        <v>72</v>
      </c>
      <c r="F177" t="s">
        <v>779</v>
      </c>
    </row>
    <row r="178" spans="4:6" x14ac:dyDescent="0.25">
      <c r="D178" t="s">
        <v>780</v>
      </c>
      <c r="E178" t="s">
        <v>781</v>
      </c>
      <c r="F178" t="s">
        <v>73</v>
      </c>
    </row>
    <row r="179" spans="4:6" x14ac:dyDescent="0.25">
      <c r="D179" t="s">
        <v>782</v>
      </c>
      <c r="E179" t="s">
        <v>783</v>
      </c>
      <c r="F179" t="s">
        <v>74</v>
      </c>
    </row>
    <row r="180" spans="4:6" x14ac:dyDescent="0.25">
      <c r="D180" t="s">
        <v>784</v>
      </c>
      <c r="E180" t="s">
        <v>785</v>
      </c>
      <c r="F180" t="s">
        <v>75</v>
      </c>
    </row>
    <row r="181" spans="4:6" x14ac:dyDescent="0.25">
      <c r="D181" t="s">
        <v>786</v>
      </c>
      <c r="E181" t="s">
        <v>787</v>
      </c>
      <c r="F181" t="s">
        <v>788</v>
      </c>
    </row>
    <row r="182" spans="4:6" x14ac:dyDescent="0.25">
      <c r="D182" t="s">
        <v>789</v>
      </c>
      <c r="E182" t="s">
        <v>790</v>
      </c>
      <c r="F182" t="s">
        <v>76</v>
      </c>
    </row>
    <row r="183" spans="4:6" x14ac:dyDescent="0.25">
      <c r="D183" t="s">
        <v>791</v>
      </c>
      <c r="E183" t="s">
        <v>792</v>
      </c>
      <c r="F183" t="s">
        <v>77</v>
      </c>
    </row>
    <row r="184" spans="4:6" x14ac:dyDescent="0.25">
      <c r="D184" t="s">
        <v>793</v>
      </c>
      <c r="E184" t="s">
        <v>794</v>
      </c>
      <c r="F184" t="s">
        <v>795</v>
      </c>
    </row>
    <row r="185" spans="4:6" x14ac:dyDescent="0.25">
      <c r="D185" t="s">
        <v>796</v>
      </c>
      <c r="E185" t="s">
        <v>797</v>
      </c>
      <c r="F185" t="s">
        <v>78</v>
      </c>
    </row>
    <row r="186" spans="4:6" x14ac:dyDescent="0.25">
      <c r="D186" t="s">
        <v>798</v>
      </c>
      <c r="E186" t="s">
        <v>799</v>
      </c>
      <c r="F186" t="s">
        <v>79</v>
      </c>
    </row>
    <row r="187" spans="4:6" x14ac:dyDescent="0.25">
      <c r="D187" t="s">
        <v>800</v>
      </c>
      <c r="E187" t="s">
        <v>801</v>
      </c>
      <c r="F187" t="s">
        <v>80</v>
      </c>
    </row>
    <row r="188" spans="4:6" x14ac:dyDescent="0.25">
      <c r="D188" t="s">
        <v>829</v>
      </c>
      <c r="E188" t="s">
        <v>802</v>
      </c>
      <c r="F188" t="s">
        <v>81</v>
      </c>
    </row>
    <row r="189" spans="4:6" x14ac:dyDescent="0.25">
      <c r="D189" t="s">
        <v>830</v>
      </c>
      <c r="E189" t="s">
        <v>803</v>
      </c>
      <c r="F189" t="s">
        <v>82</v>
      </c>
    </row>
    <row r="190" spans="4:6" x14ac:dyDescent="0.25">
      <c r="D190" t="s">
        <v>831</v>
      </c>
      <c r="E190" t="s">
        <v>804</v>
      </c>
      <c r="F190" t="s">
        <v>84</v>
      </c>
    </row>
    <row r="191" spans="4:6" x14ac:dyDescent="0.25">
      <c r="D191" t="s">
        <v>832</v>
      </c>
      <c r="E191" t="s">
        <v>805</v>
      </c>
      <c r="F191" t="s">
        <v>85</v>
      </c>
    </row>
    <row r="192" spans="4:6" x14ac:dyDescent="0.25">
      <c r="D192" t="s">
        <v>833</v>
      </c>
      <c r="E192" t="s">
        <v>806</v>
      </c>
      <c r="F192" t="s">
        <v>87</v>
      </c>
    </row>
    <row r="193" spans="4:6" x14ac:dyDescent="0.25">
      <c r="D193" t="s">
        <v>834</v>
      </c>
      <c r="E193" t="s">
        <v>807</v>
      </c>
      <c r="F193" t="s">
        <v>88</v>
      </c>
    </row>
    <row r="194" spans="4:6" x14ac:dyDescent="0.25">
      <c r="D194" t="s">
        <v>835</v>
      </c>
      <c r="E194" t="s">
        <v>808</v>
      </c>
      <c r="F194" t="s">
        <v>809</v>
      </c>
    </row>
    <row r="195" spans="4:6" x14ac:dyDescent="0.25">
      <c r="D195" t="s">
        <v>836</v>
      </c>
      <c r="E195" t="s">
        <v>810</v>
      </c>
      <c r="F195" t="s">
        <v>237</v>
      </c>
    </row>
    <row r="196" spans="4:6" x14ac:dyDescent="0.25">
      <c r="D196" t="s">
        <v>837</v>
      </c>
      <c r="E196" t="s">
        <v>811</v>
      </c>
      <c r="F196" t="s">
        <v>238</v>
      </c>
    </row>
    <row r="197" spans="4:6" x14ac:dyDescent="0.25">
      <c r="D197" t="s">
        <v>838</v>
      </c>
      <c r="E197" t="s">
        <v>812</v>
      </c>
      <c r="F197" t="s">
        <v>239</v>
      </c>
    </row>
    <row r="198" spans="4:6" x14ac:dyDescent="0.25">
      <c r="D198" t="s">
        <v>839</v>
      </c>
      <c r="E198" t="s">
        <v>813</v>
      </c>
      <c r="F198" t="s">
        <v>240</v>
      </c>
    </row>
    <row r="199" spans="4:6" x14ac:dyDescent="0.25">
      <c r="D199" t="s">
        <v>840</v>
      </c>
      <c r="E199" t="s">
        <v>814</v>
      </c>
      <c r="F199" t="s">
        <v>89</v>
      </c>
    </row>
    <row r="200" spans="4:6" x14ac:dyDescent="0.25">
      <c r="D200" t="s">
        <v>841</v>
      </c>
      <c r="E200" t="s">
        <v>815</v>
      </c>
      <c r="F200" t="s">
        <v>90</v>
      </c>
    </row>
    <row r="201" spans="4:6" x14ac:dyDescent="0.25">
      <c r="D201" t="s">
        <v>842</v>
      </c>
      <c r="E201" t="s">
        <v>816</v>
      </c>
      <c r="F201" t="s">
        <v>91</v>
      </c>
    </row>
    <row r="202" spans="4:6" x14ac:dyDescent="0.25">
      <c r="D202" t="s">
        <v>843</v>
      </c>
      <c r="E202" t="s">
        <v>817</v>
      </c>
      <c r="F202" t="s">
        <v>92</v>
      </c>
    </row>
    <row r="203" spans="4:6" x14ac:dyDescent="0.25">
      <c r="D203" t="s">
        <v>844</v>
      </c>
      <c r="E203" t="s">
        <v>818</v>
      </c>
      <c r="F203" t="s">
        <v>819</v>
      </c>
    </row>
    <row r="204" spans="4:6" x14ac:dyDescent="0.25">
      <c r="D204" t="s">
        <v>845</v>
      </c>
      <c r="E204" t="s">
        <v>820</v>
      </c>
      <c r="F204" t="s">
        <v>821</v>
      </c>
    </row>
    <row r="205" spans="4:6" x14ac:dyDescent="0.25">
      <c r="D205" t="s">
        <v>846</v>
      </c>
      <c r="E205" t="s">
        <v>822</v>
      </c>
      <c r="F205" t="s">
        <v>235</v>
      </c>
    </row>
    <row r="206" spans="4:6" x14ac:dyDescent="0.25">
      <c r="D206" t="s">
        <v>847</v>
      </c>
      <c r="E206" t="s">
        <v>823</v>
      </c>
      <c r="F206" t="s">
        <v>93</v>
      </c>
    </row>
    <row r="207" spans="4:6" x14ac:dyDescent="0.25">
      <c r="D207" t="s">
        <v>848</v>
      </c>
      <c r="E207" t="s">
        <v>824</v>
      </c>
      <c r="F207" t="s">
        <v>94</v>
      </c>
    </row>
    <row r="208" spans="4:6" x14ac:dyDescent="0.25">
      <c r="D208" t="s">
        <v>849</v>
      </c>
      <c r="E208" t="s">
        <v>825</v>
      </c>
      <c r="F208" t="s">
        <v>95</v>
      </c>
    </row>
    <row r="209" spans="4:6" x14ac:dyDescent="0.25">
      <c r="D209" t="s">
        <v>850</v>
      </c>
      <c r="E209" t="s">
        <v>826</v>
      </c>
      <c r="F209" t="s">
        <v>827</v>
      </c>
    </row>
    <row r="210" spans="4:6" x14ac:dyDescent="0.25">
      <c r="D210" t="s">
        <v>851</v>
      </c>
      <c r="E210" t="s">
        <v>828</v>
      </c>
      <c r="F210" t="s">
        <v>96</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3"/>
  <sheetViews>
    <sheetView zoomScaleNormal="100" workbookViewId="0">
      <selection activeCell="A53" sqref="A53"/>
    </sheetView>
  </sheetViews>
  <sheetFormatPr baseColWidth="10" defaultRowHeight="15" x14ac:dyDescent="0.25"/>
  <cols>
    <col min="1" max="1" width="53.28515625" customWidth="1"/>
    <col min="2" max="2" width="83.5703125" customWidth="1"/>
    <col min="3" max="3" width="58.28515625" customWidth="1"/>
    <col min="4" max="4" width="26.28515625" customWidth="1"/>
    <col min="5" max="5" width="23.28515625" customWidth="1"/>
  </cols>
  <sheetData>
    <row r="1" spans="1:5" ht="23.25" customHeight="1" x14ac:dyDescent="0.35">
      <c r="A1" s="21" t="s">
        <v>260</v>
      </c>
    </row>
    <row r="3" spans="1:5" ht="18.75" customHeight="1" x14ac:dyDescent="0.25">
      <c r="A3" s="22" t="s">
        <v>261</v>
      </c>
    </row>
    <row r="4" spans="1:5" ht="15.75" customHeight="1" x14ac:dyDescent="0.25"/>
    <row r="5" spans="1:5" ht="48" customHeight="1" x14ac:dyDescent="0.25">
      <c r="A5" s="24" t="s">
        <v>262</v>
      </c>
      <c r="B5" s="25" t="s">
        <v>263</v>
      </c>
      <c r="C5" s="25" t="s">
        <v>264</v>
      </c>
      <c r="D5" s="25" t="s">
        <v>265</v>
      </c>
      <c r="E5" s="26" t="s">
        <v>266</v>
      </c>
    </row>
    <row r="6" spans="1:5" ht="15.75" customHeight="1" x14ac:dyDescent="0.25">
      <c r="B6" s="27"/>
      <c r="C6" s="27"/>
      <c r="D6" s="27"/>
      <c r="E6" s="27"/>
    </row>
    <row r="7" spans="1:5" x14ac:dyDescent="0.25">
      <c r="A7" s="28" t="s">
        <v>121</v>
      </c>
      <c r="B7" s="29" t="s">
        <v>267</v>
      </c>
      <c r="C7" s="19"/>
      <c r="D7" s="19"/>
      <c r="E7" s="20"/>
    </row>
    <row r="8" spans="1:5" ht="74.25" customHeight="1" x14ac:dyDescent="0.25">
      <c r="A8" s="30"/>
      <c r="B8" s="31" t="s">
        <v>268</v>
      </c>
      <c r="C8" s="31" t="s">
        <v>269</v>
      </c>
      <c r="D8" s="31" t="s">
        <v>270</v>
      </c>
      <c r="E8" s="32" t="s">
        <v>270</v>
      </c>
    </row>
    <row r="9" spans="1:5" ht="45" customHeight="1" x14ac:dyDescent="0.25">
      <c r="A9" s="30"/>
      <c r="B9" s="31" t="s">
        <v>271</v>
      </c>
      <c r="C9" s="31" t="s">
        <v>272</v>
      </c>
      <c r="D9" s="31" t="s">
        <v>270</v>
      </c>
      <c r="E9" s="32" t="s">
        <v>270</v>
      </c>
    </row>
    <row r="10" spans="1:5" ht="15.75" customHeight="1" x14ac:dyDescent="0.25">
      <c r="A10" s="33"/>
      <c r="B10" s="34" t="s">
        <v>273</v>
      </c>
      <c r="C10" s="34" t="s">
        <v>274</v>
      </c>
      <c r="D10" s="34" t="s">
        <v>270</v>
      </c>
      <c r="E10" s="35" t="s">
        <v>270</v>
      </c>
    </row>
    <row r="11" spans="1:5" ht="15.75" customHeight="1" x14ac:dyDescent="0.25"/>
    <row r="12" spans="1:5" x14ac:dyDescent="0.25">
      <c r="A12" s="28" t="s">
        <v>275</v>
      </c>
      <c r="B12" s="19"/>
      <c r="C12" s="19"/>
      <c r="D12" s="19"/>
      <c r="E12" s="20"/>
    </row>
    <row r="13" spans="1:5" ht="45" customHeight="1" x14ac:dyDescent="0.25">
      <c r="A13" s="36" t="s">
        <v>276</v>
      </c>
      <c r="B13" s="31" t="s">
        <v>277</v>
      </c>
      <c r="C13" s="37" t="s">
        <v>278</v>
      </c>
      <c r="D13" s="31" t="s">
        <v>270</v>
      </c>
      <c r="E13" s="32" t="s">
        <v>270</v>
      </c>
    </row>
    <row r="14" spans="1:5" ht="75" customHeight="1" x14ac:dyDescent="0.25">
      <c r="A14" s="36" t="s">
        <v>126</v>
      </c>
      <c r="B14" s="31" t="s">
        <v>279</v>
      </c>
      <c r="C14" s="37" t="s">
        <v>280</v>
      </c>
      <c r="D14" s="31" t="s">
        <v>281</v>
      </c>
      <c r="E14" s="32" t="s">
        <v>282</v>
      </c>
    </row>
    <row r="15" spans="1:5" ht="75" customHeight="1" x14ac:dyDescent="0.25">
      <c r="A15" s="36" t="s">
        <v>283</v>
      </c>
      <c r="B15" s="31" t="s">
        <v>284</v>
      </c>
      <c r="C15" s="37" t="s">
        <v>285</v>
      </c>
      <c r="D15" s="31" t="s">
        <v>270</v>
      </c>
      <c r="E15" s="32" t="s">
        <v>270</v>
      </c>
    </row>
    <row r="16" spans="1:5" ht="60" customHeight="1" x14ac:dyDescent="0.25">
      <c r="A16" s="36" t="s">
        <v>286</v>
      </c>
      <c r="B16" s="31" t="s">
        <v>287</v>
      </c>
      <c r="C16" s="37" t="s">
        <v>288</v>
      </c>
      <c r="D16" s="31" t="s">
        <v>270</v>
      </c>
      <c r="E16" s="32" t="s">
        <v>270</v>
      </c>
    </row>
    <row r="17" spans="1:5" ht="75" customHeight="1" x14ac:dyDescent="0.25">
      <c r="A17" s="36" t="s">
        <v>289</v>
      </c>
      <c r="B17" s="31" t="s">
        <v>290</v>
      </c>
      <c r="C17" s="37" t="s">
        <v>291</v>
      </c>
      <c r="D17" s="31" t="s">
        <v>282</v>
      </c>
      <c r="E17" s="32" t="s">
        <v>282</v>
      </c>
    </row>
    <row r="18" spans="1:5" ht="45" customHeight="1" x14ac:dyDescent="0.25">
      <c r="A18" s="15" t="s">
        <v>292</v>
      </c>
      <c r="B18" s="16" t="s">
        <v>293</v>
      </c>
      <c r="C18" s="17" t="s">
        <v>294</v>
      </c>
      <c r="D18" s="16" t="s">
        <v>270</v>
      </c>
      <c r="E18" s="18" t="s">
        <v>282</v>
      </c>
    </row>
    <row r="19" spans="1:5" ht="105.75" customHeight="1" x14ac:dyDescent="0.25">
      <c r="A19" s="38" t="s">
        <v>1024</v>
      </c>
      <c r="B19" s="34" t="s">
        <v>1025</v>
      </c>
      <c r="C19" s="34" t="s">
        <v>1026</v>
      </c>
      <c r="D19" s="34" t="s">
        <v>270</v>
      </c>
      <c r="E19" s="35" t="s">
        <v>282</v>
      </c>
    </row>
    <row r="22" spans="1:5" ht="18.75" customHeight="1" x14ac:dyDescent="0.25">
      <c r="A22" s="39" t="s">
        <v>295</v>
      </c>
    </row>
    <row r="24" spans="1:5" ht="31.5" customHeight="1" x14ac:dyDescent="0.25">
      <c r="A24" s="118" t="s">
        <v>296</v>
      </c>
      <c r="B24" s="118"/>
      <c r="C24" s="118"/>
      <c r="D24" s="118"/>
      <c r="E24" s="118"/>
    </row>
    <row r="26" spans="1:5" ht="78.75" customHeight="1" x14ac:dyDescent="0.25">
      <c r="A26" s="119" t="s">
        <v>312</v>
      </c>
      <c r="B26" s="119"/>
      <c r="C26" s="119"/>
      <c r="D26" s="119"/>
      <c r="E26" s="119"/>
    </row>
    <row r="28" spans="1:5" ht="31.5" customHeight="1" x14ac:dyDescent="0.25">
      <c r="A28" s="118" t="s">
        <v>313</v>
      </c>
      <c r="B28" s="118"/>
      <c r="C28" s="118"/>
      <c r="D28" s="118"/>
      <c r="E28" s="118"/>
    </row>
    <row r="31" spans="1:5" ht="18.75" customHeight="1" x14ac:dyDescent="0.3">
      <c r="A31" s="40" t="s">
        <v>297</v>
      </c>
    </row>
    <row r="33" spans="1:5" ht="46.5" customHeight="1" x14ac:dyDescent="0.25">
      <c r="A33" s="118" t="s">
        <v>1019</v>
      </c>
      <c r="B33" s="118"/>
      <c r="C33" s="118"/>
      <c r="D33" s="118"/>
      <c r="E33" s="118"/>
    </row>
    <row r="35" spans="1:5" x14ac:dyDescent="0.25">
      <c r="A35" s="23" t="s">
        <v>298</v>
      </c>
    </row>
    <row r="53" spans="1:1" x14ac:dyDescent="0.25">
      <c r="A53" s="23"/>
    </row>
  </sheetData>
  <mergeCells count="4">
    <mergeCell ref="A24:E24"/>
    <mergeCell ref="A26:E26"/>
    <mergeCell ref="A28:E28"/>
    <mergeCell ref="A33:E33"/>
  </mergeCells>
  <pageMargins left="0.7" right="0.7" top="0.75" bottom="0.75" header="0.3" footer="0.3"/>
  <pageSetup paperSize="9" scale="3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425"/>
  <sheetViews>
    <sheetView zoomScaleNormal="100" zoomScaleSheetLayoutView="100" workbookViewId="0">
      <selection activeCell="K13" sqref="K13"/>
    </sheetView>
  </sheetViews>
  <sheetFormatPr baseColWidth="10" defaultRowHeight="15" x14ac:dyDescent="0.25"/>
  <cols>
    <col min="1" max="1" width="13.28515625" customWidth="1"/>
    <col min="2" max="2" width="87.28515625" customWidth="1"/>
    <col min="3" max="3" width="15.5703125" customWidth="1"/>
  </cols>
  <sheetData>
    <row r="1" spans="1:8" x14ac:dyDescent="0.25">
      <c r="A1" s="42" t="s">
        <v>963</v>
      </c>
      <c r="B1" s="42" t="s">
        <v>964</v>
      </c>
      <c r="C1" s="42" t="s">
        <v>965</v>
      </c>
      <c r="D1" s="42" t="s">
        <v>966</v>
      </c>
      <c r="G1" s="43"/>
      <c r="H1" s="43"/>
    </row>
    <row r="2" spans="1:8" x14ac:dyDescent="0.25">
      <c r="A2" s="42"/>
      <c r="B2" s="42"/>
      <c r="C2" s="42"/>
      <c r="D2" s="42"/>
      <c r="G2" s="43"/>
      <c r="H2" s="43"/>
    </row>
    <row r="3" spans="1:8" x14ac:dyDescent="0.25">
      <c r="A3" s="42" t="s">
        <v>967</v>
      </c>
      <c r="B3" s="42"/>
      <c r="C3" s="42"/>
      <c r="D3" s="42"/>
      <c r="G3" s="43"/>
      <c r="H3" s="43"/>
    </row>
    <row r="4" spans="1:8" x14ac:dyDescent="0.25">
      <c r="A4" s="42" t="s">
        <v>968</v>
      </c>
      <c r="B4" s="42"/>
      <c r="C4" s="42"/>
      <c r="D4" s="42"/>
      <c r="G4" s="43"/>
      <c r="H4" s="43"/>
    </row>
    <row r="5" spans="1:8" x14ac:dyDescent="0.25">
      <c r="A5" s="43"/>
      <c r="B5" s="43"/>
      <c r="C5" s="43"/>
      <c r="D5" s="43"/>
    </row>
    <row r="6" spans="1:8" ht="15.75" customHeight="1" x14ac:dyDescent="0.25">
      <c r="A6" s="44" t="s">
        <v>160</v>
      </c>
      <c r="B6" s="44" t="s">
        <v>161</v>
      </c>
      <c r="C6" s="43"/>
      <c r="D6" s="43"/>
    </row>
    <row r="7" spans="1:8" x14ac:dyDescent="0.25">
      <c r="A7" s="43"/>
      <c r="B7" s="43"/>
      <c r="C7" s="43"/>
      <c r="D7" s="43"/>
    </row>
    <row r="8" spans="1:8" x14ac:dyDescent="0.25">
      <c r="A8" s="43" t="s">
        <v>858</v>
      </c>
      <c r="B8" s="43" t="s">
        <v>162</v>
      </c>
      <c r="C8" s="43" t="s">
        <v>320</v>
      </c>
      <c r="D8" s="43" t="s">
        <v>321</v>
      </c>
    </row>
    <row r="9" spans="1:8" x14ac:dyDescent="0.25">
      <c r="A9" s="43"/>
      <c r="B9" s="43"/>
      <c r="C9" s="43" t="s">
        <v>323</v>
      </c>
      <c r="D9" s="43" t="s">
        <v>324</v>
      </c>
    </row>
    <row r="10" spans="1:8" x14ac:dyDescent="0.25">
      <c r="A10" s="43"/>
      <c r="B10" s="43"/>
      <c r="C10" s="43" t="s">
        <v>326</v>
      </c>
      <c r="D10" s="43" t="s">
        <v>327</v>
      </c>
    </row>
    <row r="11" spans="1:8" x14ac:dyDescent="0.25">
      <c r="A11" s="43"/>
      <c r="B11" s="43"/>
      <c r="C11" s="43" t="s">
        <v>329</v>
      </c>
      <c r="D11" s="43" t="s">
        <v>9</v>
      </c>
    </row>
    <row r="12" spans="1:8" x14ac:dyDescent="0.25">
      <c r="A12" s="43" t="s">
        <v>859</v>
      </c>
      <c r="B12" s="43" t="s">
        <v>163</v>
      </c>
      <c r="C12" s="43" t="s">
        <v>331</v>
      </c>
      <c r="D12" s="43" t="s">
        <v>332</v>
      </c>
    </row>
    <row r="13" spans="1:8" x14ac:dyDescent="0.25">
      <c r="A13" s="43" t="s">
        <v>1683</v>
      </c>
      <c r="B13" s="43" t="s">
        <v>1683</v>
      </c>
      <c r="C13" s="43" t="s">
        <v>334</v>
      </c>
      <c r="D13" s="43" t="s">
        <v>335</v>
      </c>
    </row>
    <row r="14" spans="1:8" x14ac:dyDescent="0.25">
      <c r="A14" s="43" t="s">
        <v>1683</v>
      </c>
      <c r="B14" s="43" t="s">
        <v>1683</v>
      </c>
      <c r="C14" s="43" t="s">
        <v>337</v>
      </c>
      <c r="D14" s="43" t="s">
        <v>338</v>
      </c>
    </row>
    <row r="15" spans="1:8" x14ac:dyDescent="0.25">
      <c r="A15" s="43" t="s">
        <v>860</v>
      </c>
      <c r="B15" s="43" t="s">
        <v>164</v>
      </c>
      <c r="C15" s="43" t="s">
        <v>340</v>
      </c>
      <c r="D15" s="43" t="s">
        <v>10</v>
      </c>
    </row>
    <row r="16" spans="1:8" x14ac:dyDescent="0.25">
      <c r="A16" s="43" t="s">
        <v>1683</v>
      </c>
      <c r="B16" s="43" t="s">
        <v>1683</v>
      </c>
      <c r="C16" s="43" t="s">
        <v>342</v>
      </c>
      <c r="D16" s="43" t="s">
        <v>11</v>
      </c>
    </row>
    <row r="17" spans="1:4" x14ac:dyDescent="0.25">
      <c r="A17" s="43" t="s">
        <v>861</v>
      </c>
      <c r="B17" s="43" t="s">
        <v>165</v>
      </c>
      <c r="C17" s="43" t="s">
        <v>344</v>
      </c>
      <c r="D17" s="43" t="s">
        <v>345</v>
      </c>
    </row>
    <row r="18" spans="1:4" x14ac:dyDescent="0.25">
      <c r="A18" s="43" t="s">
        <v>1683</v>
      </c>
      <c r="B18" s="43" t="s">
        <v>1683</v>
      </c>
      <c r="C18" s="43" t="s">
        <v>347</v>
      </c>
      <c r="D18" s="43" t="s">
        <v>348</v>
      </c>
    </row>
    <row r="19" spans="1:4" x14ac:dyDescent="0.25">
      <c r="A19" s="43" t="s">
        <v>1683</v>
      </c>
      <c r="B19" s="43" t="s">
        <v>1683</v>
      </c>
      <c r="C19" s="43" t="s">
        <v>350</v>
      </c>
      <c r="D19" s="43" t="s">
        <v>13</v>
      </c>
    </row>
    <row r="20" spans="1:4" x14ac:dyDescent="0.25">
      <c r="A20" s="43"/>
      <c r="B20" s="43"/>
      <c r="C20" s="43"/>
      <c r="D20" s="43"/>
    </row>
    <row r="21" spans="1:4" ht="15.75" customHeight="1" x14ac:dyDescent="0.25">
      <c r="A21" s="44" t="s">
        <v>166</v>
      </c>
      <c r="B21" s="44" t="s">
        <v>167</v>
      </c>
      <c r="C21" s="43"/>
      <c r="D21" s="43"/>
    </row>
    <row r="22" spans="1:4" x14ac:dyDescent="0.25">
      <c r="A22" s="43"/>
      <c r="B22" s="43"/>
      <c r="C22" s="43"/>
      <c r="D22" s="43"/>
    </row>
    <row r="23" spans="1:4" x14ac:dyDescent="0.25">
      <c r="A23" s="43" t="s">
        <v>862</v>
      </c>
      <c r="B23" s="43" t="s">
        <v>863</v>
      </c>
      <c r="C23" s="43" t="s">
        <v>352</v>
      </c>
      <c r="D23" s="43" t="s">
        <v>353</v>
      </c>
    </row>
    <row r="24" spans="1:4" x14ac:dyDescent="0.25">
      <c r="A24" s="43" t="s">
        <v>1683</v>
      </c>
      <c r="B24" s="43" t="s">
        <v>1683</v>
      </c>
      <c r="C24" s="43" t="s">
        <v>355</v>
      </c>
      <c r="D24" s="43" t="s">
        <v>356</v>
      </c>
    </row>
    <row r="25" spans="1:4" x14ac:dyDescent="0.25">
      <c r="A25" s="43" t="s">
        <v>1683</v>
      </c>
      <c r="B25" s="43" t="s">
        <v>1683</v>
      </c>
      <c r="C25" s="43" t="s">
        <v>358</v>
      </c>
      <c r="D25" s="43" t="s">
        <v>359</v>
      </c>
    </row>
    <row r="26" spans="1:4" x14ac:dyDescent="0.25">
      <c r="A26" s="43" t="s">
        <v>864</v>
      </c>
      <c r="B26" s="43" t="s">
        <v>865</v>
      </c>
      <c r="C26" s="43" t="s">
        <v>361</v>
      </c>
      <c r="D26" s="43" t="s">
        <v>362</v>
      </c>
    </row>
    <row r="27" spans="1:4" x14ac:dyDescent="0.25">
      <c r="A27" s="43" t="s">
        <v>1683</v>
      </c>
      <c r="B27" s="43" t="s">
        <v>1683</v>
      </c>
      <c r="C27" s="43" t="s">
        <v>364</v>
      </c>
      <c r="D27" s="43" t="s">
        <v>168</v>
      </c>
    </row>
    <row r="28" spans="1:4" x14ac:dyDescent="0.25">
      <c r="A28" s="43" t="s">
        <v>1683</v>
      </c>
      <c r="B28" s="43" t="s">
        <v>1683</v>
      </c>
      <c r="C28" s="43" t="s">
        <v>366</v>
      </c>
      <c r="D28" s="43" t="s">
        <v>367</v>
      </c>
    </row>
    <row r="29" spans="1:4" x14ac:dyDescent="0.25">
      <c r="A29" s="43" t="s">
        <v>1683</v>
      </c>
      <c r="B29" s="43" t="s">
        <v>1683</v>
      </c>
      <c r="C29" s="43" t="s">
        <v>369</v>
      </c>
      <c r="D29" s="43" t="s">
        <v>15</v>
      </c>
    </row>
    <row r="30" spans="1:4" x14ac:dyDescent="0.25">
      <c r="A30" s="43" t="s">
        <v>1683</v>
      </c>
      <c r="B30" s="43" t="s">
        <v>1683</v>
      </c>
      <c r="C30" s="43" t="s">
        <v>371</v>
      </c>
      <c r="D30" s="43" t="s">
        <v>14</v>
      </c>
    </row>
    <row r="31" spans="1:4" x14ac:dyDescent="0.25">
      <c r="A31" s="43" t="s">
        <v>866</v>
      </c>
      <c r="B31" s="43" t="s">
        <v>867</v>
      </c>
      <c r="C31" s="43" t="s">
        <v>373</v>
      </c>
      <c r="D31" s="43" t="s">
        <v>374</v>
      </c>
    </row>
    <row r="32" spans="1:4" x14ac:dyDescent="0.25">
      <c r="A32" s="43" t="s">
        <v>1683</v>
      </c>
      <c r="B32" s="43" t="s">
        <v>1683</v>
      </c>
      <c r="C32" s="43" t="s">
        <v>376</v>
      </c>
      <c r="D32" s="43" t="s">
        <v>377</v>
      </c>
    </row>
    <row r="33" spans="1:4" x14ac:dyDescent="0.25">
      <c r="A33" s="43" t="s">
        <v>1683</v>
      </c>
      <c r="B33" s="43" t="s">
        <v>1683</v>
      </c>
      <c r="C33" s="43" t="s">
        <v>379</v>
      </c>
      <c r="D33" s="43" t="s">
        <v>380</v>
      </c>
    </row>
    <row r="34" spans="1:4" x14ac:dyDescent="0.25">
      <c r="A34" s="43" t="s">
        <v>1683</v>
      </c>
      <c r="B34" s="43" t="s">
        <v>1683</v>
      </c>
      <c r="C34" s="43" t="s">
        <v>382</v>
      </c>
      <c r="D34" s="43" t="s">
        <v>383</v>
      </c>
    </row>
    <row r="35" spans="1:4" x14ac:dyDescent="0.25">
      <c r="A35" s="43" t="s">
        <v>1683</v>
      </c>
      <c r="B35" s="43" t="s">
        <v>1683</v>
      </c>
      <c r="C35" s="43" t="s">
        <v>385</v>
      </c>
      <c r="D35" s="43" t="s">
        <v>386</v>
      </c>
    </row>
    <row r="36" spans="1:4" x14ac:dyDescent="0.25">
      <c r="A36" s="43" t="s">
        <v>1683</v>
      </c>
      <c r="B36" s="43" t="s">
        <v>1683</v>
      </c>
      <c r="C36" s="43" t="s">
        <v>388</v>
      </c>
      <c r="D36" s="43" t="s">
        <v>389</v>
      </c>
    </row>
    <row r="37" spans="1:4" x14ac:dyDescent="0.25">
      <c r="A37" s="43" t="s">
        <v>1683</v>
      </c>
      <c r="B37" s="43" t="s">
        <v>1683</v>
      </c>
      <c r="C37" s="43" t="s">
        <v>391</v>
      </c>
      <c r="D37" s="43" t="s">
        <v>392</v>
      </c>
    </row>
    <row r="38" spans="1:4" x14ac:dyDescent="0.25">
      <c r="A38" s="43" t="s">
        <v>1683</v>
      </c>
      <c r="B38" s="43" t="s">
        <v>1683</v>
      </c>
      <c r="C38" s="43" t="s">
        <v>394</v>
      </c>
      <c r="D38" s="43" t="s">
        <v>395</v>
      </c>
    </row>
    <row r="39" spans="1:4" x14ac:dyDescent="0.25">
      <c r="A39" s="43" t="s">
        <v>868</v>
      </c>
      <c r="B39" s="43" t="s">
        <v>16</v>
      </c>
      <c r="C39" s="43" t="s">
        <v>397</v>
      </c>
      <c r="D39" s="43" t="s">
        <v>16</v>
      </c>
    </row>
    <row r="40" spans="1:4" x14ac:dyDescent="0.25">
      <c r="A40" s="43" t="s">
        <v>869</v>
      </c>
      <c r="B40" s="43" t="s">
        <v>870</v>
      </c>
      <c r="C40" s="43" t="s">
        <v>399</v>
      </c>
      <c r="D40" s="43" t="s">
        <v>17</v>
      </c>
    </row>
    <row r="41" spans="1:4" x14ac:dyDescent="0.25">
      <c r="A41" s="43" t="s">
        <v>1683</v>
      </c>
      <c r="B41" s="43" t="s">
        <v>1683</v>
      </c>
      <c r="C41" s="43" t="s">
        <v>401</v>
      </c>
      <c r="D41" s="43" t="s">
        <v>402</v>
      </c>
    </row>
    <row r="42" spans="1:4" x14ac:dyDescent="0.25">
      <c r="A42" s="43" t="s">
        <v>1683</v>
      </c>
      <c r="B42" s="43" t="s">
        <v>1683</v>
      </c>
      <c r="C42" s="43" t="s">
        <v>404</v>
      </c>
      <c r="D42" s="43" t="s">
        <v>18</v>
      </c>
    </row>
    <row r="43" spans="1:4" x14ac:dyDescent="0.25">
      <c r="A43" s="43" t="s">
        <v>1683</v>
      </c>
      <c r="B43" s="43" t="s">
        <v>1683</v>
      </c>
      <c r="C43" s="43" t="s">
        <v>406</v>
      </c>
      <c r="D43" s="43" t="s">
        <v>407</v>
      </c>
    </row>
    <row r="44" spans="1:4" x14ac:dyDescent="0.25">
      <c r="A44" s="43" t="s">
        <v>1683</v>
      </c>
      <c r="B44" s="43" t="s">
        <v>1683</v>
      </c>
      <c r="C44" s="43" t="s">
        <v>409</v>
      </c>
      <c r="D44" s="43" t="s">
        <v>410</v>
      </c>
    </row>
    <row r="45" spans="1:4" x14ac:dyDescent="0.25">
      <c r="A45" s="43" t="s">
        <v>871</v>
      </c>
      <c r="B45" s="43" t="s">
        <v>169</v>
      </c>
      <c r="C45" s="43" t="s">
        <v>412</v>
      </c>
      <c r="D45" s="43" t="s">
        <v>19</v>
      </c>
    </row>
    <row r="46" spans="1:4" x14ac:dyDescent="0.25">
      <c r="A46" s="43" t="s">
        <v>1683</v>
      </c>
      <c r="B46" s="43" t="s">
        <v>1683</v>
      </c>
      <c r="C46" s="43" t="s">
        <v>414</v>
      </c>
      <c r="D46" s="43" t="s">
        <v>969</v>
      </c>
    </row>
    <row r="47" spans="1:4" x14ac:dyDescent="0.25">
      <c r="A47" s="43" t="s">
        <v>1683</v>
      </c>
      <c r="B47" s="43" t="s">
        <v>1683</v>
      </c>
      <c r="C47" s="43" t="s">
        <v>417</v>
      </c>
      <c r="D47" s="43" t="s">
        <v>20</v>
      </c>
    </row>
    <row r="48" spans="1:4" x14ac:dyDescent="0.25">
      <c r="A48" s="43"/>
      <c r="B48" s="43"/>
      <c r="C48" s="43"/>
      <c r="D48" s="43"/>
    </row>
    <row r="49" spans="1:4" ht="15.75" customHeight="1" x14ac:dyDescent="0.25">
      <c r="A49" s="44" t="s">
        <v>170</v>
      </c>
      <c r="B49" s="44" t="s">
        <v>970</v>
      </c>
      <c r="C49" s="43"/>
      <c r="D49" s="43"/>
    </row>
    <row r="50" spans="1:4" x14ac:dyDescent="0.25">
      <c r="A50" s="43"/>
      <c r="B50" s="43"/>
      <c r="C50" s="43"/>
      <c r="D50" s="43"/>
    </row>
    <row r="51" spans="1:4" x14ac:dyDescent="0.25">
      <c r="A51" s="43" t="s">
        <v>872</v>
      </c>
      <c r="B51" s="43" t="s">
        <v>420</v>
      </c>
      <c r="C51" s="43" t="s">
        <v>419</v>
      </c>
      <c r="D51" s="43" t="s">
        <v>420</v>
      </c>
    </row>
    <row r="52" spans="1:4" x14ac:dyDescent="0.25">
      <c r="A52" s="43" t="s">
        <v>1021</v>
      </c>
      <c r="B52" s="43" t="s">
        <v>874</v>
      </c>
      <c r="C52" s="43" t="s">
        <v>422</v>
      </c>
      <c r="D52" s="43" t="s">
        <v>423</v>
      </c>
    </row>
    <row r="53" spans="1:4" x14ac:dyDescent="0.25">
      <c r="A53" s="43"/>
      <c r="B53" s="43"/>
      <c r="C53" s="43"/>
      <c r="D53" s="43"/>
    </row>
    <row r="54" spans="1:4" ht="15.75" customHeight="1" x14ac:dyDescent="0.25">
      <c r="A54" s="44" t="s">
        <v>171</v>
      </c>
      <c r="B54" s="44" t="s">
        <v>971</v>
      </c>
      <c r="C54" s="43"/>
      <c r="D54" s="43"/>
    </row>
    <row r="55" spans="1:4" x14ac:dyDescent="0.25">
      <c r="A55" s="43"/>
      <c r="B55" s="43"/>
      <c r="C55" s="43"/>
      <c r="D55" s="43"/>
    </row>
    <row r="56" spans="1:4" x14ac:dyDescent="0.25">
      <c r="A56" s="43" t="s">
        <v>875</v>
      </c>
      <c r="B56" s="43" t="s">
        <v>876</v>
      </c>
      <c r="C56" s="43" t="s">
        <v>425</v>
      </c>
      <c r="D56" s="43" t="s">
        <v>426</v>
      </c>
    </row>
    <row r="57" spans="1:4" x14ac:dyDescent="0.25">
      <c r="A57" s="43" t="s">
        <v>1683</v>
      </c>
      <c r="B57" s="43" t="s">
        <v>1683</v>
      </c>
      <c r="C57" s="43" t="s">
        <v>428</v>
      </c>
      <c r="D57" s="43" t="s">
        <v>429</v>
      </c>
    </row>
    <row r="58" spans="1:4" x14ac:dyDescent="0.25">
      <c r="A58" s="43" t="s">
        <v>1683</v>
      </c>
      <c r="B58" s="43" t="s">
        <v>1683</v>
      </c>
      <c r="C58" s="43" t="s">
        <v>431</v>
      </c>
      <c r="D58" s="43" t="s">
        <v>21</v>
      </c>
    </row>
    <row r="59" spans="1:4" x14ac:dyDescent="0.25">
      <c r="A59" s="43" t="s">
        <v>877</v>
      </c>
      <c r="B59" s="43" t="s">
        <v>878</v>
      </c>
      <c r="C59" s="43" t="s">
        <v>433</v>
      </c>
      <c r="D59" s="43" t="s">
        <v>434</v>
      </c>
    </row>
    <row r="60" spans="1:4" x14ac:dyDescent="0.25">
      <c r="A60" s="43" t="s">
        <v>1683</v>
      </c>
      <c r="B60" s="43" t="s">
        <v>1683</v>
      </c>
      <c r="C60" s="43" t="s">
        <v>436</v>
      </c>
      <c r="D60" s="43" t="s">
        <v>22</v>
      </c>
    </row>
    <row r="61" spans="1:4" x14ac:dyDescent="0.25">
      <c r="A61" s="43" t="s">
        <v>1683</v>
      </c>
      <c r="B61" s="43" t="s">
        <v>1683</v>
      </c>
      <c r="C61" s="43" t="s">
        <v>438</v>
      </c>
      <c r="D61" s="43" t="s">
        <v>23</v>
      </c>
    </row>
    <row r="62" spans="1:4" x14ac:dyDescent="0.25">
      <c r="A62" s="43" t="s">
        <v>879</v>
      </c>
      <c r="B62" s="43" t="s">
        <v>880</v>
      </c>
      <c r="C62" s="43" t="s">
        <v>440</v>
      </c>
      <c r="D62" s="43" t="s">
        <v>441</v>
      </c>
    </row>
    <row r="63" spans="1:4" x14ac:dyDescent="0.25">
      <c r="A63" s="43" t="s">
        <v>1683</v>
      </c>
      <c r="B63" s="43" t="s">
        <v>1683</v>
      </c>
      <c r="C63" s="43" t="s">
        <v>443</v>
      </c>
      <c r="D63" s="43" t="s">
        <v>444</v>
      </c>
    </row>
    <row r="64" spans="1:4" x14ac:dyDescent="0.25">
      <c r="A64" s="43" t="s">
        <v>1683</v>
      </c>
      <c r="B64" s="43" t="s">
        <v>1683</v>
      </c>
      <c r="C64" s="43" t="s">
        <v>446</v>
      </c>
      <c r="D64" s="43" t="s">
        <v>447</v>
      </c>
    </row>
    <row r="65" spans="1:4" x14ac:dyDescent="0.25">
      <c r="A65" s="43" t="s">
        <v>881</v>
      </c>
      <c r="B65" s="43" t="s">
        <v>172</v>
      </c>
      <c r="C65" s="43" t="s">
        <v>449</v>
      </c>
      <c r="D65" s="43" t="s">
        <v>24</v>
      </c>
    </row>
    <row r="66" spans="1:4" x14ac:dyDescent="0.25">
      <c r="A66" s="43" t="s">
        <v>1683</v>
      </c>
      <c r="B66" s="43" t="s">
        <v>1683</v>
      </c>
      <c r="C66" s="43" t="s">
        <v>451</v>
      </c>
      <c r="D66" s="43" t="s">
        <v>25</v>
      </c>
    </row>
    <row r="67" spans="1:4" x14ac:dyDescent="0.25">
      <c r="A67" s="43"/>
      <c r="B67" s="43"/>
      <c r="C67" s="43"/>
      <c r="D67" s="43"/>
    </row>
    <row r="68" spans="1:4" ht="15.75" customHeight="1" x14ac:dyDescent="0.25">
      <c r="A68" s="44" t="s">
        <v>173</v>
      </c>
      <c r="B68" s="44" t="s">
        <v>972</v>
      </c>
      <c r="C68" s="43"/>
      <c r="D68" s="43"/>
    </row>
    <row r="69" spans="1:4" x14ac:dyDescent="0.25">
      <c r="A69" s="43"/>
      <c r="B69" s="43"/>
      <c r="C69" s="43"/>
      <c r="D69" s="43"/>
    </row>
    <row r="70" spans="1:4" x14ac:dyDescent="0.25">
      <c r="A70" s="43" t="s">
        <v>882</v>
      </c>
      <c r="B70" s="43" t="s">
        <v>973</v>
      </c>
      <c r="C70" s="43" t="s">
        <v>453</v>
      </c>
      <c r="D70" s="43" t="s">
        <v>973</v>
      </c>
    </row>
    <row r="71" spans="1:4" x14ac:dyDescent="0.25">
      <c r="A71" s="43" t="s">
        <v>883</v>
      </c>
      <c r="B71" s="43" t="s">
        <v>884</v>
      </c>
      <c r="C71" s="43" t="s">
        <v>456</v>
      </c>
      <c r="D71" s="43" t="s">
        <v>457</v>
      </c>
    </row>
    <row r="72" spans="1:4" x14ac:dyDescent="0.25">
      <c r="A72" s="43" t="s">
        <v>1683</v>
      </c>
      <c r="B72" s="43" t="s">
        <v>1683</v>
      </c>
      <c r="C72" s="43" t="s">
        <v>459</v>
      </c>
      <c r="D72" s="43" t="s">
        <v>460</v>
      </c>
    </row>
    <row r="73" spans="1:4" x14ac:dyDescent="0.25">
      <c r="A73" s="43" t="s">
        <v>1683</v>
      </c>
      <c r="B73" s="43" t="s">
        <v>1683</v>
      </c>
      <c r="C73" s="43" t="s">
        <v>462</v>
      </c>
      <c r="D73" s="43" t="s">
        <v>463</v>
      </c>
    </row>
    <row r="74" spans="1:4" x14ac:dyDescent="0.25">
      <c r="A74" s="43" t="s">
        <v>885</v>
      </c>
      <c r="B74" s="43" t="s">
        <v>886</v>
      </c>
      <c r="C74" s="43" t="s">
        <v>465</v>
      </c>
      <c r="D74" s="43" t="s">
        <v>466</v>
      </c>
    </row>
    <row r="75" spans="1:4" x14ac:dyDescent="0.25">
      <c r="A75" s="43" t="s">
        <v>1683</v>
      </c>
      <c r="B75" s="43" t="s">
        <v>1683</v>
      </c>
      <c r="C75" s="43" t="s">
        <v>468</v>
      </c>
      <c r="D75" s="43" t="s">
        <v>469</v>
      </c>
    </row>
    <row r="76" spans="1:4" x14ac:dyDescent="0.25">
      <c r="A76" s="43" t="s">
        <v>887</v>
      </c>
      <c r="B76" s="43" t="s">
        <v>888</v>
      </c>
      <c r="C76" s="43" t="s">
        <v>471</v>
      </c>
      <c r="D76" s="43" t="s">
        <v>974</v>
      </c>
    </row>
    <row r="77" spans="1:4" x14ac:dyDescent="0.25">
      <c r="A77" s="43" t="s">
        <v>1683</v>
      </c>
      <c r="B77" s="43" t="s">
        <v>1683</v>
      </c>
      <c r="C77" s="43" t="s">
        <v>474</v>
      </c>
      <c r="D77" s="43" t="s">
        <v>975</v>
      </c>
    </row>
    <row r="78" spans="1:4" x14ac:dyDescent="0.25">
      <c r="A78" s="43" t="s">
        <v>889</v>
      </c>
      <c r="B78" s="43" t="s">
        <v>890</v>
      </c>
      <c r="C78" s="43" t="s">
        <v>477</v>
      </c>
      <c r="D78" s="43" t="s">
        <v>478</v>
      </c>
    </row>
    <row r="79" spans="1:4" x14ac:dyDescent="0.25">
      <c r="A79" s="43" t="s">
        <v>1683</v>
      </c>
      <c r="B79" s="43" t="s">
        <v>1683</v>
      </c>
      <c r="C79" s="43" t="s">
        <v>480</v>
      </c>
      <c r="D79" s="43" t="s">
        <v>481</v>
      </c>
    </row>
    <row r="80" spans="1:4" x14ac:dyDescent="0.25">
      <c r="A80" s="43" t="s">
        <v>891</v>
      </c>
      <c r="B80" s="43" t="s">
        <v>174</v>
      </c>
      <c r="C80" s="43" t="s">
        <v>483</v>
      </c>
      <c r="D80" s="43" t="s">
        <v>26</v>
      </c>
    </row>
    <row r="81" spans="1:4" x14ac:dyDescent="0.25">
      <c r="A81" s="43" t="s">
        <v>1683</v>
      </c>
      <c r="B81" s="43" t="s">
        <v>1683</v>
      </c>
      <c r="C81" s="43" t="s">
        <v>485</v>
      </c>
      <c r="D81" s="43" t="s">
        <v>976</v>
      </c>
    </row>
    <row r="82" spans="1:4" x14ac:dyDescent="0.25">
      <c r="A82" s="43"/>
      <c r="B82" s="43"/>
      <c r="C82" s="43"/>
      <c r="D82" s="43"/>
    </row>
    <row r="83" spans="1:4" ht="15.75" customHeight="1" x14ac:dyDescent="0.25">
      <c r="A83" s="44" t="s">
        <v>175</v>
      </c>
      <c r="B83" s="44" t="s">
        <v>977</v>
      </c>
      <c r="C83" s="43"/>
      <c r="D83" s="43"/>
    </row>
    <row r="84" spans="1:4" x14ac:dyDescent="0.25">
      <c r="A84" s="43"/>
      <c r="B84" s="43"/>
      <c r="C84" s="43"/>
      <c r="D84" s="43"/>
    </row>
    <row r="85" spans="1:4" x14ac:dyDescent="0.25">
      <c r="A85" s="43" t="s">
        <v>892</v>
      </c>
      <c r="B85" s="43" t="s">
        <v>893</v>
      </c>
      <c r="C85" s="43" t="s">
        <v>487</v>
      </c>
      <c r="D85" s="43" t="s">
        <v>488</v>
      </c>
    </row>
    <row r="86" spans="1:4" x14ac:dyDescent="0.25">
      <c r="A86" s="43" t="s">
        <v>1683</v>
      </c>
      <c r="B86" s="43" t="s">
        <v>1683</v>
      </c>
      <c r="C86" s="43" t="s">
        <v>490</v>
      </c>
      <c r="D86" s="43" t="s">
        <v>491</v>
      </c>
    </row>
    <row r="87" spans="1:4" x14ac:dyDescent="0.25">
      <c r="A87" s="43" t="s">
        <v>1683</v>
      </c>
      <c r="B87" s="43" t="s">
        <v>1683</v>
      </c>
      <c r="C87" s="43" t="s">
        <v>493</v>
      </c>
      <c r="D87" s="43" t="s">
        <v>494</v>
      </c>
    </row>
    <row r="88" spans="1:4" x14ac:dyDescent="0.25">
      <c r="A88" s="43" t="s">
        <v>894</v>
      </c>
      <c r="B88" s="43" t="s">
        <v>895</v>
      </c>
      <c r="C88" s="43" t="s">
        <v>496</v>
      </c>
      <c r="D88" s="43" t="s">
        <v>497</v>
      </c>
    </row>
    <row r="89" spans="1:4" x14ac:dyDescent="0.25">
      <c r="A89" s="43" t="s">
        <v>1683</v>
      </c>
      <c r="B89" s="43" t="s">
        <v>1683</v>
      </c>
      <c r="C89" s="43" t="s">
        <v>499</v>
      </c>
      <c r="D89" s="43" t="s">
        <v>500</v>
      </c>
    </row>
    <row r="90" spans="1:4" x14ac:dyDescent="0.25">
      <c r="A90" s="43" t="s">
        <v>896</v>
      </c>
      <c r="B90" s="43" t="s">
        <v>897</v>
      </c>
      <c r="C90" s="43" t="s">
        <v>502</v>
      </c>
      <c r="D90" s="43" t="s">
        <v>503</v>
      </c>
    </row>
    <row r="91" spans="1:4" x14ac:dyDescent="0.25">
      <c r="A91" s="43"/>
      <c r="B91" s="43"/>
      <c r="C91" s="43"/>
      <c r="D91" s="43"/>
    </row>
    <row r="92" spans="1:4" ht="15.75" customHeight="1" x14ac:dyDescent="0.25">
      <c r="A92" s="44" t="s">
        <v>176</v>
      </c>
      <c r="B92" s="44" t="s">
        <v>177</v>
      </c>
      <c r="C92" s="43"/>
      <c r="D92" s="43"/>
    </row>
    <row r="93" spans="1:4" x14ac:dyDescent="0.25">
      <c r="A93" s="43"/>
      <c r="B93" s="43"/>
      <c r="C93" s="43"/>
      <c r="D93" s="43"/>
    </row>
    <row r="94" spans="1:4" x14ac:dyDescent="0.25">
      <c r="A94" s="43" t="s">
        <v>178</v>
      </c>
      <c r="B94" s="43" t="s">
        <v>179</v>
      </c>
      <c r="C94" s="43" t="s">
        <v>28</v>
      </c>
      <c r="D94" s="43" t="s">
        <v>505</v>
      </c>
    </row>
    <row r="95" spans="1:4" x14ac:dyDescent="0.25">
      <c r="A95" s="43" t="s">
        <v>1683</v>
      </c>
      <c r="B95" s="43" t="s">
        <v>1683</v>
      </c>
      <c r="C95" s="43" t="s">
        <v>29</v>
      </c>
      <c r="D95" s="43" t="s">
        <v>507</v>
      </c>
    </row>
    <row r="96" spans="1:4" x14ac:dyDescent="0.25">
      <c r="A96" s="43" t="s">
        <v>1683</v>
      </c>
      <c r="B96" s="43" t="s">
        <v>1683</v>
      </c>
      <c r="C96" s="43" t="s">
        <v>31</v>
      </c>
      <c r="D96" s="43" t="s">
        <v>509</v>
      </c>
    </row>
    <row r="97" spans="1:4" x14ac:dyDescent="0.25">
      <c r="A97" s="43" t="s">
        <v>180</v>
      </c>
      <c r="B97" s="43" t="s">
        <v>898</v>
      </c>
      <c r="C97" s="43" t="s">
        <v>32</v>
      </c>
      <c r="D97" s="43" t="s">
        <v>33</v>
      </c>
    </row>
    <row r="98" spans="1:4" x14ac:dyDescent="0.25">
      <c r="A98" s="43" t="s">
        <v>1683</v>
      </c>
      <c r="B98" s="43" t="s">
        <v>1683</v>
      </c>
      <c r="C98" s="43" t="s">
        <v>34</v>
      </c>
      <c r="D98" s="43" t="s">
        <v>511</v>
      </c>
    </row>
    <row r="99" spans="1:4" x14ac:dyDescent="0.25">
      <c r="A99" s="43" t="s">
        <v>899</v>
      </c>
      <c r="B99" s="43" t="s">
        <v>181</v>
      </c>
      <c r="C99" s="43" t="s">
        <v>513</v>
      </c>
      <c r="D99" s="43" t="s">
        <v>514</v>
      </c>
    </row>
    <row r="100" spans="1:4" x14ac:dyDescent="0.25">
      <c r="A100" s="43" t="s">
        <v>1683</v>
      </c>
      <c r="B100" s="43" t="s">
        <v>1683</v>
      </c>
      <c r="C100" s="43" t="s">
        <v>516</v>
      </c>
      <c r="D100" s="43" t="s">
        <v>517</v>
      </c>
    </row>
    <row r="101" spans="1:4" x14ac:dyDescent="0.25">
      <c r="A101" s="43" t="s">
        <v>1683</v>
      </c>
      <c r="B101" s="43" t="s">
        <v>1683</v>
      </c>
      <c r="C101" s="43" t="s">
        <v>519</v>
      </c>
      <c r="D101" s="43" t="s">
        <v>520</v>
      </c>
    </row>
    <row r="102" spans="1:4" x14ac:dyDescent="0.25">
      <c r="A102" s="43" t="s">
        <v>1683</v>
      </c>
      <c r="B102" s="43" t="s">
        <v>1683</v>
      </c>
      <c r="C102" s="43" t="s">
        <v>522</v>
      </c>
      <c r="D102" s="43" t="s">
        <v>523</v>
      </c>
    </row>
    <row r="103" spans="1:4" x14ac:dyDescent="0.25">
      <c r="A103" s="43" t="s">
        <v>1683</v>
      </c>
      <c r="B103" s="43" t="s">
        <v>1683</v>
      </c>
      <c r="C103" s="43" t="s">
        <v>525</v>
      </c>
      <c r="D103" s="43" t="s">
        <v>526</v>
      </c>
    </row>
    <row r="104" spans="1:4" x14ac:dyDescent="0.25">
      <c r="A104" s="43" t="s">
        <v>1683</v>
      </c>
      <c r="B104" s="43" t="s">
        <v>1683</v>
      </c>
      <c r="C104" s="43" t="s">
        <v>528</v>
      </c>
      <c r="D104" s="43" t="s">
        <v>30</v>
      </c>
    </row>
    <row r="105" spans="1:4" x14ac:dyDescent="0.25">
      <c r="A105" s="43" t="s">
        <v>1683</v>
      </c>
      <c r="B105" s="43" t="s">
        <v>1683</v>
      </c>
      <c r="C105" s="43" t="s">
        <v>530</v>
      </c>
      <c r="D105" s="43" t="s">
        <v>531</v>
      </c>
    </row>
    <row r="106" spans="1:4" x14ac:dyDescent="0.25">
      <c r="A106" s="43" t="s">
        <v>1683</v>
      </c>
      <c r="B106" s="43" t="s">
        <v>1683</v>
      </c>
      <c r="C106" s="43" t="s">
        <v>533</v>
      </c>
      <c r="D106" s="43" t="s">
        <v>534</v>
      </c>
    </row>
    <row r="107" spans="1:4" x14ac:dyDescent="0.25">
      <c r="A107" s="43"/>
      <c r="B107" s="43"/>
      <c r="C107" s="43"/>
      <c r="D107" s="43"/>
    </row>
    <row r="108" spans="1:4" ht="15.75" customHeight="1" x14ac:dyDescent="0.25">
      <c r="A108" s="44" t="s">
        <v>182</v>
      </c>
      <c r="B108" s="44" t="s">
        <v>978</v>
      </c>
      <c r="C108" s="43"/>
      <c r="D108" s="43"/>
    </row>
    <row r="109" spans="1:4" x14ac:dyDescent="0.25">
      <c r="A109" s="43"/>
      <c r="B109" s="43"/>
      <c r="C109" s="43"/>
      <c r="D109" s="43"/>
    </row>
    <row r="110" spans="1:4" x14ac:dyDescent="0.25">
      <c r="A110" s="43" t="s">
        <v>900</v>
      </c>
      <c r="B110" s="43" t="s">
        <v>901</v>
      </c>
      <c r="C110" s="43" t="s">
        <v>536</v>
      </c>
      <c r="D110" s="43" t="s">
        <v>537</v>
      </c>
    </row>
    <row r="111" spans="1:4" x14ac:dyDescent="0.25">
      <c r="A111" s="43" t="s">
        <v>1683</v>
      </c>
      <c r="B111" s="43" t="s">
        <v>1683</v>
      </c>
      <c r="C111" s="43" t="s">
        <v>539</v>
      </c>
      <c r="D111" s="43" t="s">
        <v>540</v>
      </c>
    </row>
    <row r="112" spans="1:4" x14ac:dyDescent="0.25">
      <c r="A112" s="43" t="s">
        <v>1683</v>
      </c>
      <c r="B112" s="43" t="s">
        <v>1683</v>
      </c>
      <c r="C112" s="43" t="s">
        <v>542</v>
      </c>
      <c r="D112" s="43" t="s">
        <v>543</v>
      </c>
    </row>
    <row r="113" spans="1:4" x14ac:dyDescent="0.25">
      <c r="A113" s="43" t="s">
        <v>1683</v>
      </c>
      <c r="B113" s="43" t="s">
        <v>1683</v>
      </c>
      <c r="C113" s="43" t="s">
        <v>545</v>
      </c>
      <c r="D113" s="43" t="s">
        <v>546</v>
      </c>
    </row>
    <row r="114" spans="1:4" x14ac:dyDescent="0.25">
      <c r="A114" s="43" t="s">
        <v>902</v>
      </c>
      <c r="B114" s="43" t="s">
        <v>183</v>
      </c>
      <c r="C114" s="43" t="s">
        <v>548</v>
      </c>
      <c r="D114" s="43" t="s">
        <v>35</v>
      </c>
    </row>
    <row r="115" spans="1:4" x14ac:dyDescent="0.25">
      <c r="A115" s="43" t="s">
        <v>1683</v>
      </c>
      <c r="B115" s="43" t="s">
        <v>1683</v>
      </c>
      <c r="C115" s="43" t="s">
        <v>550</v>
      </c>
      <c r="D115" s="43" t="s">
        <v>551</v>
      </c>
    </row>
    <row r="116" spans="1:4" x14ac:dyDescent="0.25">
      <c r="A116" s="43" t="s">
        <v>1683</v>
      </c>
      <c r="B116" s="43" t="s">
        <v>1683</v>
      </c>
      <c r="C116" s="43" t="s">
        <v>553</v>
      </c>
      <c r="D116" s="43" t="s">
        <v>554</v>
      </c>
    </row>
    <row r="117" spans="1:4" x14ac:dyDescent="0.25">
      <c r="A117" s="43" t="s">
        <v>1683</v>
      </c>
      <c r="B117" s="43" t="s">
        <v>1683</v>
      </c>
      <c r="C117" s="43" t="s">
        <v>556</v>
      </c>
      <c r="D117" s="43" t="s">
        <v>36</v>
      </c>
    </row>
    <row r="118" spans="1:4" x14ac:dyDescent="0.25">
      <c r="A118" s="43"/>
      <c r="B118" s="43"/>
      <c r="C118" s="43"/>
      <c r="D118" s="43"/>
    </row>
    <row r="119" spans="1:4" ht="15.75" customHeight="1" x14ac:dyDescent="0.25">
      <c r="A119" s="44" t="s">
        <v>184</v>
      </c>
      <c r="B119" s="44" t="s">
        <v>185</v>
      </c>
      <c r="C119" s="43"/>
      <c r="D119" s="43"/>
    </row>
    <row r="120" spans="1:4" x14ac:dyDescent="0.25">
      <c r="A120" s="43"/>
      <c r="B120" s="43"/>
      <c r="C120" s="43"/>
      <c r="D120" s="43"/>
    </row>
    <row r="121" spans="1:4" x14ac:dyDescent="0.25">
      <c r="A121" s="43" t="s">
        <v>903</v>
      </c>
      <c r="B121" s="43" t="s">
        <v>904</v>
      </c>
      <c r="C121" s="43" t="s">
        <v>558</v>
      </c>
      <c r="D121" s="43" t="s">
        <v>559</v>
      </c>
    </row>
    <row r="122" spans="1:4" x14ac:dyDescent="0.25">
      <c r="A122" s="43" t="s">
        <v>1683</v>
      </c>
      <c r="B122" s="43" t="s">
        <v>1683</v>
      </c>
      <c r="C122" s="43" t="s">
        <v>561</v>
      </c>
      <c r="D122" s="43" t="s">
        <v>562</v>
      </c>
    </row>
    <row r="123" spans="1:4" x14ac:dyDescent="0.25">
      <c r="A123" s="43" t="s">
        <v>1683</v>
      </c>
      <c r="B123" s="43" t="s">
        <v>1683</v>
      </c>
      <c r="C123" s="43" t="s">
        <v>564</v>
      </c>
      <c r="D123" s="43" t="s">
        <v>565</v>
      </c>
    </row>
    <row r="124" spans="1:4" x14ac:dyDescent="0.25">
      <c r="A124" s="43" t="s">
        <v>1683</v>
      </c>
      <c r="B124" s="43" t="s">
        <v>1683</v>
      </c>
      <c r="C124" s="43" t="s">
        <v>567</v>
      </c>
      <c r="D124" s="43" t="s">
        <v>568</v>
      </c>
    </row>
    <row r="125" spans="1:4" x14ac:dyDescent="0.25">
      <c r="A125" s="43" t="s">
        <v>1683</v>
      </c>
      <c r="B125" s="43" t="s">
        <v>1683</v>
      </c>
      <c r="C125" s="43" t="s">
        <v>570</v>
      </c>
      <c r="D125" s="43" t="s">
        <v>571</v>
      </c>
    </row>
    <row r="126" spans="1:4" x14ac:dyDescent="0.25">
      <c r="A126" s="43" t="s">
        <v>905</v>
      </c>
      <c r="B126" s="43" t="s">
        <v>906</v>
      </c>
      <c r="C126" s="43" t="s">
        <v>573</v>
      </c>
      <c r="D126" s="43" t="s">
        <v>574</v>
      </c>
    </row>
    <row r="127" spans="1:4" x14ac:dyDescent="0.25">
      <c r="A127" s="43" t="s">
        <v>907</v>
      </c>
      <c r="B127" s="43" t="s">
        <v>908</v>
      </c>
      <c r="C127" s="43" t="s">
        <v>576</v>
      </c>
      <c r="D127" s="43" t="s">
        <v>577</v>
      </c>
    </row>
    <row r="128" spans="1:4" x14ac:dyDescent="0.25">
      <c r="A128" s="43" t="s">
        <v>909</v>
      </c>
      <c r="B128" s="43" t="s">
        <v>186</v>
      </c>
      <c r="C128" s="43" t="s">
        <v>579</v>
      </c>
      <c r="D128" s="43" t="s">
        <v>37</v>
      </c>
    </row>
    <row r="129" spans="1:4" x14ac:dyDescent="0.25">
      <c r="A129" s="43" t="s">
        <v>1683</v>
      </c>
      <c r="B129" s="43" t="s">
        <v>1683</v>
      </c>
      <c r="C129" s="43" t="s">
        <v>581</v>
      </c>
      <c r="D129" s="43" t="s">
        <v>38</v>
      </c>
    </row>
    <row r="130" spans="1:4" x14ac:dyDescent="0.25">
      <c r="A130" s="43" t="s">
        <v>1683</v>
      </c>
      <c r="B130" s="43" t="s">
        <v>1683</v>
      </c>
      <c r="C130" s="43" t="s">
        <v>583</v>
      </c>
      <c r="D130" s="43" t="s">
        <v>584</v>
      </c>
    </row>
    <row r="131" spans="1:4" x14ac:dyDescent="0.25">
      <c r="A131" s="43" t="s">
        <v>1683</v>
      </c>
      <c r="B131" s="43" t="s">
        <v>1683</v>
      </c>
      <c r="C131" s="43" t="s">
        <v>586</v>
      </c>
      <c r="D131" s="43" t="s">
        <v>39</v>
      </c>
    </row>
    <row r="132" spans="1:4" x14ac:dyDescent="0.25">
      <c r="A132" s="43" t="s">
        <v>1683</v>
      </c>
      <c r="B132" s="43" t="s">
        <v>1683</v>
      </c>
      <c r="C132" s="43" t="s">
        <v>588</v>
      </c>
      <c r="D132" s="43" t="s">
        <v>40</v>
      </c>
    </row>
    <row r="133" spans="1:4" x14ac:dyDescent="0.25">
      <c r="A133" s="43" t="s">
        <v>910</v>
      </c>
      <c r="B133" s="43" t="s">
        <v>911</v>
      </c>
      <c r="C133" s="43" t="s">
        <v>590</v>
      </c>
      <c r="D133" s="43" t="s">
        <v>42</v>
      </c>
    </row>
    <row r="134" spans="1:4" x14ac:dyDescent="0.25">
      <c r="A134" s="43" t="s">
        <v>1683</v>
      </c>
      <c r="B134" s="43" t="s">
        <v>1683</v>
      </c>
      <c r="C134" s="43" t="s">
        <v>592</v>
      </c>
      <c r="D134" s="43" t="s">
        <v>593</v>
      </c>
    </row>
    <row r="135" spans="1:4" x14ac:dyDescent="0.25">
      <c r="A135" s="43" t="s">
        <v>1683</v>
      </c>
      <c r="B135" s="43" t="s">
        <v>1683</v>
      </c>
      <c r="C135" s="43" t="s">
        <v>595</v>
      </c>
      <c r="D135" s="43" t="s">
        <v>596</v>
      </c>
    </row>
    <row r="136" spans="1:4" x14ac:dyDescent="0.25">
      <c r="A136" s="43" t="s">
        <v>912</v>
      </c>
      <c r="B136" s="43" t="s">
        <v>913</v>
      </c>
      <c r="C136" s="43" t="s">
        <v>598</v>
      </c>
      <c r="D136" s="43" t="s">
        <v>599</v>
      </c>
    </row>
    <row r="137" spans="1:4" x14ac:dyDescent="0.25">
      <c r="A137" s="43" t="s">
        <v>1683</v>
      </c>
      <c r="B137" s="43" t="s">
        <v>1683</v>
      </c>
      <c r="C137" s="43" t="s">
        <v>601</v>
      </c>
      <c r="D137" s="43" t="s">
        <v>41</v>
      </c>
    </row>
    <row r="138" spans="1:4" x14ac:dyDescent="0.25">
      <c r="A138" s="43" t="s">
        <v>1683</v>
      </c>
      <c r="B138" s="43" t="s">
        <v>1683</v>
      </c>
      <c r="C138" s="43" t="s">
        <v>603</v>
      </c>
      <c r="D138" s="43" t="s">
        <v>604</v>
      </c>
    </row>
    <row r="139" spans="1:4" x14ac:dyDescent="0.25">
      <c r="A139" s="43" t="s">
        <v>1683</v>
      </c>
      <c r="B139" s="43" t="s">
        <v>1683</v>
      </c>
      <c r="C139" s="43" t="s">
        <v>606</v>
      </c>
      <c r="D139" s="43" t="s">
        <v>607</v>
      </c>
    </row>
    <row r="140" spans="1:4" x14ac:dyDescent="0.25">
      <c r="A140" s="43" t="s">
        <v>914</v>
      </c>
      <c r="B140" s="43" t="s">
        <v>915</v>
      </c>
      <c r="C140" s="43" t="s">
        <v>609</v>
      </c>
      <c r="D140" s="43" t="s">
        <v>610</v>
      </c>
    </row>
    <row r="141" spans="1:4" x14ac:dyDescent="0.25">
      <c r="A141" s="43" t="s">
        <v>1683</v>
      </c>
      <c r="B141" s="43" t="s">
        <v>1683</v>
      </c>
      <c r="C141" s="43" t="s">
        <v>612</v>
      </c>
      <c r="D141" s="43" t="s">
        <v>613</v>
      </c>
    </row>
    <row r="142" spans="1:4" x14ac:dyDescent="0.25">
      <c r="A142" s="43" t="s">
        <v>1683</v>
      </c>
      <c r="B142" s="43" t="s">
        <v>1683</v>
      </c>
      <c r="C142" s="43" t="s">
        <v>615</v>
      </c>
      <c r="D142" s="43" t="s">
        <v>616</v>
      </c>
    </row>
    <row r="143" spans="1:4" x14ac:dyDescent="0.25">
      <c r="A143" s="43"/>
      <c r="B143" s="43"/>
      <c r="C143" s="43"/>
      <c r="D143" s="43"/>
    </row>
    <row r="144" spans="1:4" ht="15.75" customHeight="1" x14ac:dyDescent="0.25">
      <c r="A144" s="44" t="s">
        <v>187</v>
      </c>
      <c r="B144" s="44" t="s">
        <v>979</v>
      </c>
      <c r="C144" s="43"/>
      <c r="D144" s="43"/>
    </row>
    <row r="145" spans="1:4" x14ac:dyDescent="0.25">
      <c r="A145" s="43"/>
      <c r="B145" s="43"/>
      <c r="C145" s="43"/>
      <c r="D145" s="43"/>
    </row>
    <row r="146" spans="1:4" x14ac:dyDescent="0.25">
      <c r="A146" s="43" t="s">
        <v>916</v>
      </c>
      <c r="B146" s="43" t="s">
        <v>188</v>
      </c>
      <c r="C146" s="43" t="s">
        <v>618</v>
      </c>
      <c r="D146" s="43" t="s">
        <v>188</v>
      </c>
    </row>
    <row r="147" spans="1:4" x14ac:dyDescent="0.25">
      <c r="A147" s="43" t="s">
        <v>1683</v>
      </c>
      <c r="B147" s="43" t="s">
        <v>1683</v>
      </c>
      <c r="C147" s="43" t="s">
        <v>620</v>
      </c>
      <c r="D147" s="43" t="s">
        <v>621</v>
      </c>
    </row>
    <row r="148" spans="1:4" x14ac:dyDescent="0.25">
      <c r="A148" s="43"/>
      <c r="B148" s="43"/>
      <c r="C148" s="43"/>
      <c r="D148" s="43"/>
    </row>
    <row r="149" spans="1:4" ht="15.75" customHeight="1" x14ac:dyDescent="0.25">
      <c r="A149" s="44" t="s">
        <v>189</v>
      </c>
      <c r="B149" s="44" t="s">
        <v>980</v>
      </c>
      <c r="C149" s="43"/>
      <c r="D149" s="43"/>
    </row>
    <row r="150" spans="1:4" x14ac:dyDescent="0.25">
      <c r="A150" s="43"/>
      <c r="B150" s="43"/>
      <c r="C150" s="43"/>
      <c r="D150" s="43"/>
    </row>
    <row r="151" spans="1:4" x14ac:dyDescent="0.25">
      <c r="A151" s="43" t="s">
        <v>917</v>
      </c>
      <c r="B151" s="43" t="s">
        <v>190</v>
      </c>
      <c r="C151" s="43" t="s">
        <v>623</v>
      </c>
      <c r="D151" s="43" t="s">
        <v>43</v>
      </c>
    </row>
    <row r="152" spans="1:4" x14ac:dyDescent="0.25">
      <c r="A152" s="43" t="s">
        <v>918</v>
      </c>
      <c r="B152" s="43" t="s">
        <v>44</v>
      </c>
      <c r="C152" s="43" t="s">
        <v>625</v>
      </c>
      <c r="D152" s="43" t="s">
        <v>44</v>
      </c>
    </row>
    <row r="153" spans="1:4" x14ac:dyDescent="0.25">
      <c r="A153" s="43" t="s">
        <v>919</v>
      </c>
      <c r="B153" s="43" t="s">
        <v>920</v>
      </c>
      <c r="C153" s="43" t="s">
        <v>627</v>
      </c>
      <c r="D153" s="43" t="s">
        <v>45</v>
      </c>
    </row>
    <row r="154" spans="1:4" x14ac:dyDescent="0.25">
      <c r="A154" s="43" t="s">
        <v>1683</v>
      </c>
      <c r="B154" s="43" t="s">
        <v>1683</v>
      </c>
      <c r="C154" s="43" t="s">
        <v>629</v>
      </c>
      <c r="D154" s="43" t="s">
        <v>630</v>
      </c>
    </row>
    <row r="155" spans="1:4" x14ac:dyDescent="0.25">
      <c r="A155" s="43" t="s">
        <v>921</v>
      </c>
      <c r="B155" s="43" t="s">
        <v>46</v>
      </c>
      <c r="C155" s="43" t="s">
        <v>632</v>
      </c>
      <c r="D155" s="43" t="s">
        <v>46</v>
      </c>
    </row>
    <row r="156" spans="1:4" x14ac:dyDescent="0.25">
      <c r="A156" s="43" t="s">
        <v>922</v>
      </c>
      <c r="B156" s="43" t="s">
        <v>191</v>
      </c>
      <c r="C156" s="43" t="s">
        <v>634</v>
      </c>
      <c r="D156" s="43" t="s">
        <v>47</v>
      </c>
    </row>
    <row r="157" spans="1:4" x14ac:dyDescent="0.25">
      <c r="A157" s="43" t="s">
        <v>1683</v>
      </c>
      <c r="B157" s="43" t="s">
        <v>1683</v>
      </c>
      <c r="C157" s="43" t="s">
        <v>636</v>
      </c>
      <c r="D157" s="43" t="s">
        <v>637</v>
      </c>
    </row>
    <row r="158" spans="1:4" x14ac:dyDescent="0.25">
      <c r="A158" s="43" t="s">
        <v>1683</v>
      </c>
      <c r="B158" s="43" t="s">
        <v>1683</v>
      </c>
      <c r="C158" s="43" t="s">
        <v>639</v>
      </c>
      <c r="D158" s="43" t="s">
        <v>640</v>
      </c>
    </row>
    <row r="159" spans="1:4" x14ac:dyDescent="0.25">
      <c r="A159" s="43" t="s">
        <v>923</v>
      </c>
      <c r="B159" s="43" t="s">
        <v>192</v>
      </c>
      <c r="C159" s="43" t="s">
        <v>642</v>
      </c>
      <c r="D159" s="43" t="s">
        <v>48</v>
      </c>
    </row>
    <row r="160" spans="1:4" x14ac:dyDescent="0.25">
      <c r="A160" s="43" t="s">
        <v>1683</v>
      </c>
      <c r="B160" s="43" t="s">
        <v>1683</v>
      </c>
      <c r="C160" s="43" t="s">
        <v>644</v>
      </c>
      <c r="D160" s="43" t="s">
        <v>645</v>
      </c>
    </row>
    <row r="161" spans="1:4" x14ac:dyDescent="0.25">
      <c r="A161" s="43" t="s">
        <v>1683</v>
      </c>
      <c r="B161" s="43" t="s">
        <v>1683</v>
      </c>
      <c r="C161" s="43" t="s">
        <v>647</v>
      </c>
      <c r="D161" s="43" t="s">
        <v>49</v>
      </c>
    </row>
    <row r="162" spans="1:4" x14ac:dyDescent="0.25">
      <c r="A162" s="43" t="s">
        <v>1683</v>
      </c>
      <c r="B162" s="43" t="s">
        <v>1683</v>
      </c>
      <c r="C162" s="43" t="s">
        <v>649</v>
      </c>
      <c r="D162" s="43" t="s">
        <v>650</v>
      </c>
    </row>
    <row r="163" spans="1:4" x14ac:dyDescent="0.25">
      <c r="A163" s="41" t="s">
        <v>981</v>
      </c>
      <c r="B163" s="41" t="s">
        <v>193</v>
      </c>
      <c r="C163" s="41" t="s">
        <v>982</v>
      </c>
      <c r="D163" s="41" t="s">
        <v>983</v>
      </c>
    </row>
    <row r="164" spans="1:4" x14ac:dyDescent="0.25">
      <c r="A164" s="43" t="s">
        <v>1683</v>
      </c>
      <c r="B164" s="43" t="s">
        <v>1683</v>
      </c>
      <c r="C164" s="41" t="s">
        <v>984</v>
      </c>
      <c r="D164" s="41" t="s">
        <v>985</v>
      </c>
    </row>
    <row r="165" spans="1:4" x14ac:dyDescent="0.25">
      <c r="A165" s="43"/>
      <c r="B165" s="43"/>
      <c r="C165" s="43"/>
      <c r="D165" s="43"/>
    </row>
    <row r="166" spans="1:4" ht="15.75" customHeight="1" x14ac:dyDescent="0.25">
      <c r="A166" s="44" t="s">
        <v>194</v>
      </c>
      <c r="B166" s="44" t="s">
        <v>195</v>
      </c>
      <c r="C166" s="43"/>
      <c r="D166" s="43"/>
    </row>
    <row r="167" spans="1:4" x14ac:dyDescent="0.25">
      <c r="A167" s="43"/>
      <c r="B167" s="43"/>
      <c r="C167" s="43"/>
      <c r="D167" s="43"/>
    </row>
    <row r="168" spans="1:4" x14ac:dyDescent="0.25">
      <c r="A168" s="43" t="s">
        <v>924</v>
      </c>
      <c r="B168" s="43" t="s">
        <v>196</v>
      </c>
      <c r="C168" s="43" t="s">
        <v>652</v>
      </c>
      <c r="D168" s="43" t="s">
        <v>50</v>
      </c>
    </row>
    <row r="169" spans="1:4" x14ac:dyDescent="0.25">
      <c r="A169" s="43" t="s">
        <v>1683</v>
      </c>
      <c r="B169" s="43" t="s">
        <v>1683</v>
      </c>
      <c r="C169" s="43" t="s">
        <v>654</v>
      </c>
      <c r="D169" s="43" t="s">
        <v>51</v>
      </c>
    </row>
    <row r="170" spans="1:4" x14ac:dyDescent="0.25">
      <c r="A170" s="43" t="s">
        <v>925</v>
      </c>
      <c r="B170" s="43" t="s">
        <v>197</v>
      </c>
      <c r="C170" s="43" t="s">
        <v>656</v>
      </c>
      <c r="D170" s="43" t="s">
        <v>657</v>
      </c>
    </row>
    <row r="171" spans="1:4" x14ac:dyDescent="0.25">
      <c r="A171" s="43" t="s">
        <v>1683</v>
      </c>
      <c r="B171" s="43" t="s">
        <v>1683</v>
      </c>
      <c r="C171" s="43" t="s">
        <v>659</v>
      </c>
      <c r="D171" s="43" t="s">
        <v>660</v>
      </c>
    </row>
    <row r="172" spans="1:4" x14ac:dyDescent="0.25">
      <c r="A172" s="43" t="s">
        <v>1683</v>
      </c>
      <c r="B172" s="43" t="s">
        <v>1683</v>
      </c>
      <c r="C172" s="43" t="s">
        <v>662</v>
      </c>
      <c r="D172" s="43" t="s">
        <v>663</v>
      </c>
    </row>
    <row r="173" spans="1:4" x14ac:dyDescent="0.25">
      <c r="A173" s="43" t="s">
        <v>1683</v>
      </c>
      <c r="B173" s="43" t="s">
        <v>1683</v>
      </c>
      <c r="C173" s="43" t="s">
        <v>665</v>
      </c>
      <c r="D173" s="43" t="s">
        <v>666</v>
      </c>
    </row>
    <row r="174" spans="1:4" x14ac:dyDescent="0.25">
      <c r="A174" s="43"/>
      <c r="B174" s="43"/>
      <c r="C174" s="43"/>
      <c r="D174" s="43"/>
    </row>
    <row r="175" spans="1:4" ht="15.75" customHeight="1" x14ac:dyDescent="0.25">
      <c r="A175" s="44" t="s">
        <v>198</v>
      </c>
      <c r="B175" s="44" t="s">
        <v>199</v>
      </c>
      <c r="C175" s="43"/>
      <c r="D175" s="43"/>
    </row>
    <row r="176" spans="1:4" x14ac:dyDescent="0.25">
      <c r="A176" s="43"/>
      <c r="B176" s="43"/>
      <c r="C176" s="43"/>
      <c r="D176" s="43"/>
    </row>
    <row r="177" spans="1:4" x14ac:dyDescent="0.25">
      <c r="A177" s="43" t="s">
        <v>926</v>
      </c>
      <c r="B177" s="43" t="s">
        <v>927</v>
      </c>
      <c r="C177" s="43" t="s">
        <v>668</v>
      </c>
      <c r="D177" s="43" t="s">
        <v>669</v>
      </c>
    </row>
    <row r="178" spans="1:4" x14ac:dyDescent="0.25">
      <c r="A178" s="43" t="s">
        <v>928</v>
      </c>
      <c r="B178" s="43" t="s">
        <v>929</v>
      </c>
      <c r="C178" s="43" t="s">
        <v>671</v>
      </c>
      <c r="D178" s="43" t="s">
        <v>52</v>
      </c>
    </row>
    <row r="179" spans="1:4" x14ac:dyDescent="0.25">
      <c r="A179" s="43" t="s">
        <v>1683</v>
      </c>
      <c r="B179" s="43" t="s">
        <v>1683</v>
      </c>
      <c r="C179" s="43" t="s">
        <v>673</v>
      </c>
      <c r="D179" s="43" t="s">
        <v>53</v>
      </c>
    </row>
    <row r="180" spans="1:4" x14ac:dyDescent="0.25">
      <c r="A180" s="43"/>
      <c r="B180" s="43"/>
      <c r="C180" s="43"/>
      <c r="D180" s="43"/>
    </row>
    <row r="181" spans="1:4" ht="15.75" customHeight="1" x14ac:dyDescent="0.25">
      <c r="A181" s="44" t="s">
        <v>200</v>
      </c>
      <c r="B181" s="44" t="s">
        <v>201</v>
      </c>
      <c r="C181" s="43"/>
      <c r="D181" s="43"/>
    </row>
    <row r="182" spans="1:4" x14ac:dyDescent="0.25">
      <c r="A182" s="43"/>
      <c r="B182" s="43"/>
      <c r="C182" s="43"/>
      <c r="D182" s="43"/>
    </row>
    <row r="183" spans="1:4" x14ac:dyDescent="0.25">
      <c r="A183" s="41" t="s">
        <v>986</v>
      </c>
      <c r="B183" s="41" t="s">
        <v>987</v>
      </c>
      <c r="C183" s="41" t="s">
        <v>988</v>
      </c>
      <c r="D183" s="41" t="s">
        <v>202</v>
      </c>
    </row>
    <row r="184" spans="1:4" x14ac:dyDescent="0.25">
      <c r="A184" s="41" t="s">
        <v>1683</v>
      </c>
      <c r="B184" s="41" t="s">
        <v>1683</v>
      </c>
      <c r="C184" s="41" t="s">
        <v>989</v>
      </c>
      <c r="D184" s="41" t="s">
        <v>990</v>
      </c>
    </row>
    <row r="185" spans="1:4" x14ac:dyDescent="0.25">
      <c r="A185" s="41" t="s">
        <v>991</v>
      </c>
      <c r="B185" s="41" t="s">
        <v>992</v>
      </c>
      <c r="C185" s="41" t="s">
        <v>993</v>
      </c>
      <c r="D185" s="41" t="s">
        <v>203</v>
      </c>
    </row>
    <row r="186" spans="1:4" x14ac:dyDescent="0.25">
      <c r="A186" s="41" t="s">
        <v>1683</v>
      </c>
      <c r="B186" s="41" t="s">
        <v>1683</v>
      </c>
      <c r="C186" s="41" t="s">
        <v>994</v>
      </c>
      <c r="D186" s="41" t="s">
        <v>995</v>
      </c>
    </row>
    <row r="187" spans="1:4" x14ac:dyDescent="0.25">
      <c r="A187" s="41" t="s">
        <v>996</v>
      </c>
      <c r="B187" s="41" t="s">
        <v>997</v>
      </c>
      <c r="C187" s="41" t="s">
        <v>998</v>
      </c>
      <c r="D187" s="41" t="s">
        <v>999</v>
      </c>
    </row>
    <row r="188" spans="1:4" x14ac:dyDescent="0.25">
      <c r="A188" s="43" t="s">
        <v>930</v>
      </c>
      <c r="B188" s="43" t="s">
        <v>204</v>
      </c>
      <c r="C188" s="43" t="s">
        <v>675</v>
      </c>
      <c r="D188" s="43" t="s">
        <v>205</v>
      </c>
    </row>
    <row r="189" spans="1:4" x14ac:dyDescent="0.25">
      <c r="A189" s="43" t="s">
        <v>1683</v>
      </c>
      <c r="B189" s="43" t="s">
        <v>1683</v>
      </c>
      <c r="C189" s="41" t="s">
        <v>1000</v>
      </c>
      <c r="D189" s="41" t="s">
        <v>206</v>
      </c>
    </row>
    <row r="190" spans="1:4" x14ac:dyDescent="0.25">
      <c r="A190" s="41" t="s">
        <v>1001</v>
      </c>
      <c r="B190" s="41" t="s">
        <v>1002</v>
      </c>
      <c r="C190" s="41" t="s">
        <v>1003</v>
      </c>
      <c r="D190" s="41" t="s">
        <v>207</v>
      </c>
    </row>
    <row r="191" spans="1:4" x14ac:dyDescent="0.25">
      <c r="A191" s="43" t="s">
        <v>1683</v>
      </c>
      <c r="B191" s="43" t="s">
        <v>1683</v>
      </c>
      <c r="C191" s="41" t="s">
        <v>1004</v>
      </c>
      <c r="D191" s="41" t="s">
        <v>208</v>
      </c>
    </row>
    <row r="192" spans="1:4" x14ac:dyDescent="0.25">
      <c r="A192" s="43" t="s">
        <v>1683</v>
      </c>
      <c r="B192" s="43" t="s">
        <v>1683</v>
      </c>
      <c r="C192" s="41" t="s">
        <v>1005</v>
      </c>
      <c r="D192" s="41" t="s">
        <v>1006</v>
      </c>
    </row>
    <row r="193" spans="1:4" x14ac:dyDescent="0.25">
      <c r="A193" s="43"/>
      <c r="B193" s="43"/>
      <c r="C193" s="43"/>
      <c r="D193" s="43"/>
    </row>
    <row r="194" spans="1:4" ht="15.75" customHeight="1" x14ac:dyDescent="0.25">
      <c r="A194" s="44" t="s">
        <v>209</v>
      </c>
      <c r="B194" s="44" t="s">
        <v>210</v>
      </c>
      <c r="C194" s="43"/>
      <c r="D194" s="43"/>
    </row>
    <row r="195" spans="1:4" x14ac:dyDescent="0.25">
      <c r="A195" s="43"/>
      <c r="B195" s="43"/>
      <c r="C195" s="43"/>
      <c r="D195" s="43"/>
    </row>
    <row r="196" spans="1:4" x14ac:dyDescent="0.25">
      <c r="A196" s="43" t="s">
        <v>931</v>
      </c>
      <c r="B196" s="43" t="s">
        <v>932</v>
      </c>
      <c r="C196" s="43" t="s">
        <v>677</v>
      </c>
      <c r="D196" s="43" t="s">
        <v>678</v>
      </c>
    </row>
    <row r="197" spans="1:4" x14ac:dyDescent="0.25">
      <c r="A197" s="43" t="s">
        <v>1683</v>
      </c>
      <c r="B197" s="43" t="s">
        <v>1683</v>
      </c>
      <c r="C197" s="43" t="s">
        <v>680</v>
      </c>
      <c r="D197" s="43" t="s">
        <v>681</v>
      </c>
    </row>
    <row r="198" spans="1:4" x14ac:dyDescent="0.25">
      <c r="A198" s="43" t="s">
        <v>1683</v>
      </c>
      <c r="B198" s="43" t="s">
        <v>1683</v>
      </c>
      <c r="C198" s="43" t="s">
        <v>683</v>
      </c>
      <c r="D198" s="43" t="s">
        <v>684</v>
      </c>
    </row>
    <row r="199" spans="1:4" x14ac:dyDescent="0.25">
      <c r="A199" s="43" t="s">
        <v>933</v>
      </c>
      <c r="B199" s="43" t="s">
        <v>687</v>
      </c>
      <c r="C199" s="43" t="s">
        <v>686</v>
      </c>
      <c r="D199" s="43" t="s">
        <v>687</v>
      </c>
    </row>
    <row r="200" spans="1:4" x14ac:dyDescent="0.25">
      <c r="A200" s="43" t="s">
        <v>934</v>
      </c>
      <c r="B200" s="43" t="s">
        <v>935</v>
      </c>
      <c r="C200" s="43" t="s">
        <v>689</v>
      </c>
      <c r="D200" s="43" t="s">
        <v>690</v>
      </c>
    </row>
    <row r="201" spans="1:4" x14ac:dyDescent="0.25">
      <c r="A201" s="43" t="s">
        <v>1683</v>
      </c>
      <c r="B201" s="43" t="s">
        <v>1683</v>
      </c>
      <c r="C201" s="43" t="s">
        <v>692</v>
      </c>
      <c r="D201" s="43" t="s">
        <v>693</v>
      </c>
    </row>
    <row r="202" spans="1:4" x14ac:dyDescent="0.25">
      <c r="A202" s="43" t="s">
        <v>936</v>
      </c>
      <c r="B202" s="43" t="s">
        <v>937</v>
      </c>
      <c r="C202" s="43" t="s">
        <v>695</v>
      </c>
      <c r="D202" s="43" t="s">
        <v>696</v>
      </c>
    </row>
    <row r="203" spans="1:4" x14ac:dyDescent="0.25">
      <c r="A203" s="43" t="s">
        <v>1683</v>
      </c>
      <c r="B203" s="43" t="s">
        <v>1683</v>
      </c>
      <c r="C203" s="43" t="s">
        <v>698</v>
      </c>
      <c r="D203" s="43" t="s">
        <v>699</v>
      </c>
    </row>
    <row r="204" spans="1:4" x14ac:dyDescent="0.25">
      <c r="A204" s="43" t="s">
        <v>938</v>
      </c>
      <c r="B204" s="43" t="s">
        <v>702</v>
      </c>
      <c r="C204" s="43" t="s">
        <v>701</v>
      </c>
      <c r="D204" s="43" t="s">
        <v>702</v>
      </c>
    </row>
    <row r="205" spans="1:4" x14ac:dyDescent="0.25">
      <c r="A205" s="43"/>
      <c r="B205" s="43"/>
      <c r="C205" s="43"/>
      <c r="D205" s="43"/>
    </row>
    <row r="206" spans="1:4" ht="15.75" customHeight="1" x14ac:dyDescent="0.25">
      <c r="A206" s="44" t="s">
        <v>211</v>
      </c>
      <c r="B206" s="44" t="s">
        <v>212</v>
      </c>
      <c r="C206" s="43"/>
      <c r="D206" s="43"/>
    </row>
    <row r="207" spans="1:4" x14ac:dyDescent="0.25">
      <c r="A207" s="43"/>
      <c r="B207" s="43"/>
      <c r="C207" s="43"/>
      <c r="D207" s="43"/>
    </row>
    <row r="208" spans="1:4" x14ac:dyDescent="0.25">
      <c r="A208" s="43" t="s">
        <v>939</v>
      </c>
      <c r="B208" s="43" t="s">
        <v>213</v>
      </c>
      <c r="C208" s="43" t="s">
        <v>704</v>
      </c>
      <c r="D208" s="43" t="s">
        <v>54</v>
      </c>
    </row>
    <row r="209" spans="1:4" x14ac:dyDescent="0.25">
      <c r="A209" s="43" t="s">
        <v>1683</v>
      </c>
      <c r="B209" s="43" t="s">
        <v>1683</v>
      </c>
      <c r="C209" s="43" t="s">
        <v>706</v>
      </c>
      <c r="D209" s="43" t="s">
        <v>55</v>
      </c>
    </row>
    <row r="210" spans="1:4" x14ac:dyDescent="0.25">
      <c r="A210" s="43" t="s">
        <v>940</v>
      </c>
      <c r="B210" s="43" t="s">
        <v>214</v>
      </c>
      <c r="C210" s="43" t="s">
        <v>708</v>
      </c>
      <c r="D210" s="43" t="s">
        <v>56</v>
      </c>
    </row>
    <row r="211" spans="1:4" x14ac:dyDescent="0.25">
      <c r="A211" s="43" t="s">
        <v>1683</v>
      </c>
      <c r="B211" s="43" t="s">
        <v>1683</v>
      </c>
      <c r="C211" s="43" t="s">
        <v>710</v>
      </c>
      <c r="D211" s="43" t="s">
        <v>57</v>
      </c>
    </row>
    <row r="212" spans="1:4" x14ac:dyDescent="0.25">
      <c r="A212" s="43" t="s">
        <v>1683</v>
      </c>
      <c r="B212" s="43" t="s">
        <v>1683</v>
      </c>
      <c r="C212" s="43" t="s">
        <v>712</v>
      </c>
      <c r="D212" s="43" t="s">
        <v>58</v>
      </c>
    </row>
    <row r="213" spans="1:4" x14ac:dyDescent="0.25">
      <c r="A213" s="43" t="s">
        <v>1683</v>
      </c>
      <c r="B213" s="43" t="s">
        <v>1683</v>
      </c>
      <c r="C213" s="43" t="s">
        <v>714</v>
      </c>
      <c r="D213" s="43" t="s">
        <v>715</v>
      </c>
    </row>
    <row r="214" spans="1:4" x14ac:dyDescent="0.25">
      <c r="A214" s="43" t="s">
        <v>1683</v>
      </c>
      <c r="B214" s="43" t="s">
        <v>1683</v>
      </c>
      <c r="C214" s="43" t="s">
        <v>717</v>
      </c>
      <c r="D214" s="43" t="s">
        <v>718</v>
      </c>
    </row>
    <row r="215" spans="1:4" x14ac:dyDescent="0.25">
      <c r="A215" s="43" t="s">
        <v>941</v>
      </c>
      <c r="B215" s="43" t="s">
        <v>215</v>
      </c>
      <c r="C215" s="43" t="s">
        <v>720</v>
      </c>
      <c r="D215" s="43" t="s">
        <v>216</v>
      </c>
    </row>
    <row r="216" spans="1:4" x14ac:dyDescent="0.25">
      <c r="A216" s="43" t="s">
        <v>1683</v>
      </c>
      <c r="B216" s="43" t="s">
        <v>1683</v>
      </c>
      <c r="C216" s="43" t="s">
        <v>722</v>
      </c>
      <c r="D216" s="43" t="s">
        <v>60</v>
      </c>
    </row>
    <row r="217" spans="1:4" x14ac:dyDescent="0.25">
      <c r="A217" s="43" t="s">
        <v>942</v>
      </c>
      <c r="B217" s="43" t="s">
        <v>217</v>
      </c>
      <c r="C217" s="43" t="s">
        <v>724</v>
      </c>
      <c r="D217" s="43" t="s">
        <v>61</v>
      </c>
    </row>
    <row r="218" spans="1:4" x14ac:dyDescent="0.25">
      <c r="A218" s="43" t="s">
        <v>1683</v>
      </c>
      <c r="B218" s="43" t="s">
        <v>1683</v>
      </c>
      <c r="C218" s="43" t="s">
        <v>726</v>
      </c>
      <c r="D218" s="43" t="s">
        <v>727</v>
      </c>
    </row>
    <row r="219" spans="1:4" x14ac:dyDescent="0.25">
      <c r="A219" s="43" t="s">
        <v>1683</v>
      </c>
      <c r="B219" s="43" t="s">
        <v>1683</v>
      </c>
      <c r="C219" s="43" t="s">
        <v>729</v>
      </c>
      <c r="D219" s="43" t="s">
        <v>730</v>
      </c>
    </row>
    <row r="220" spans="1:4" x14ac:dyDescent="0.25">
      <c r="A220" s="43" t="s">
        <v>1683</v>
      </c>
      <c r="B220" s="43" t="s">
        <v>1683</v>
      </c>
      <c r="C220" s="43" t="s">
        <v>732</v>
      </c>
      <c r="D220" s="43" t="s">
        <v>733</v>
      </c>
    </row>
    <row r="221" spans="1:4" x14ac:dyDescent="0.25">
      <c r="A221" s="43" t="s">
        <v>943</v>
      </c>
      <c r="B221" s="43" t="s">
        <v>218</v>
      </c>
      <c r="C221" s="43" t="s">
        <v>735</v>
      </c>
      <c r="D221" s="43" t="s">
        <v>62</v>
      </c>
    </row>
    <row r="222" spans="1:4" x14ac:dyDescent="0.25">
      <c r="A222" s="43" t="s">
        <v>1683</v>
      </c>
      <c r="B222" s="43" t="s">
        <v>1683</v>
      </c>
      <c r="C222" s="43" t="s">
        <v>737</v>
      </c>
      <c r="D222" s="43" t="s">
        <v>738</v>
      </c>
    </row>
    <row r="223" spans="1:4" x14ac:dyDescent="0.25">
      <c r="A223" s="43" t="s">
        <v>1683</v>
      </c>
      <c r="B223" s="43" t="s">
        <v>1683</v>
      </c>
      <c r="C223" s="43" t="s">
        <v>740</v>
      </c>
      <c r="D223" s="43" t="s">
        <v>741</v>
      </c>
    </row>
    <row r="224" spans="1:4" x14ac:dyDescent="0.25">
      <c r="A224" s="43" t="s">
        <v>1683</v>
      </c>
      <c r="B224" s="43" t="s">
        <v>1683</v>
      </c>
      <c r="C224" s="43" t="s">
        <v>743</v>
      </c>
      <c r="D224" s="43" t="s">
        <v>744</v>
      </c>
    </row>
    <row r="225" spans="1:4" x14ac:dyDescent="0.25">
      <c r="A225" s="43"/>
      <c r="B225" s="43"/>
      <c r="C225" s="43"/>
      <c r="D225" s="43"/>
    </row>
    <row r="226" spans="1:4" ht="15.75" customHeight="1" x14ac:dyDescent="0.25">
      <c r="A226" s="44" t="s">
        <v>219</v>
      </c>
      <c r="B226" s="44" t="s">
        <v>220</v>
      </c>
      <c r="C226" s="43"/>
      <c r="D226" s="43"/>
    </row>
    <row r="227" spans="1:4" x14ac:dyDescent="0.25">
      <c r="A227" s="43"/>
      <c r="B227" s="43"/>
      <c r="C227" s="43"/>
      <c r="D227" s="43"/>
    </row>
    <row r="228" spans="1:4" x14ac:dyDescent="0.25">
      <c r="A228" s="43" t="s">
        <v>944</v>
      </c>
      <c r="B228" s="43" t="s">
        <v>221</v>
      </c>
      <c r="C228" s="43" t="s">
        <v>746</v>
      </c>
      <c r="D228" s="43" t="s">
        <v>63</v>
      </c>
    </row>
    <row r="229" spans="1:4" x14ac:dyDescent="0.25">
      <c r="A229" s="43" t="s">
        <v>1683</v>
      </c>
      <c r="B229" s="43" t="s">
        <v>1683</v>
      </c>
      <c r="C229" s="43" t="s">
        <v>748</v>
      </c>
      <c r="D229" s="43" t="s">
        <v>64</v>
      </c>
    </row>
    <row r="230" spans="1:4" x14ac:dyDescent="0.25">
      <c r="A230" s="43" t="s">
        <v>1683</v>
      </c>
      <c r="B230" s="43" t="s">
        <v>1683</v>
      </c>
      <c r="C230" s="43" t="s">
        <v>750</v>
      </c>
      <c r="D230" s="43" t="s">
        <v>65</v>
      </c>
    </row>
    <row r="231" spans="1:4" x14ac:dyDescent="0.25">
      <c r="A231" s="43" t="s">
        <v>945</v>
      </c>
      <c r="B231" s="43" t="s">
        <v>66</v>
      </c>
      <c r="C231" s="43" t="s">
        <v>752</v>
      </c>
      <c r="D231" s="43" t="s">
        <v>753</v>
      </c>
    </row>
    <row r="232" spans="1:4" x14ac:dyDescent="0.25">
      <c r="A232" s="43" t="s">
        <v>1683</v>
      </c>
      <c r="B232" s="43" t="s">
        <v>1683</v>
      </c>
      <c r="C232" s="43" t="s">
        <v>755</v>
      </c>
      <c r="D232" s="43" t="s">
        <v>66</v>
      </c>
    </row>
    <row r="233" spans="1:4" x14ac:dyDescent="0.25">
      <c r="A233" s="43" t="s">
        <v>1683</v>
      </c>
      <c r="B233" s="43" t="s">
        <v>1683</v>
      </c>
      <c r="C233" s="43" t="s">
        <v>757</v>
      </c>
      <c r="D233" s="43" t="s">
        <v>67</v>
      </c>
    </row>
    <row r="234" spans="1:4" x14ac:dyDescent="0.25">
      <c r="A234" s="43" t="s">
        <v>946</v>
      </c>
      <c r="B234" s="43" t="s">
        <v>222</v>
      </c>
      <c r="C234" s="43" t="s">
        <v>759</v>
      </c>
      <c r="D234" s="43" t="s">
        <v>68</v>
      </c>
    </row>
    <row r="235" spans="1:4" x14ac:dyDescent="0.25">
      <c r="A235" s="43" t="s">
        <v>1683</v>
      </c>
      <c r="B235" s="43" t="s">
        <v>1683</v>
      </c>
      <c r="C235" s="43" t="s">
        <v>761</v>
      </c>
      <c r="D235" s="43" t="s">
        <v>69</v>
      </c>
    </row>
    <row r="236" spans="1:4" x14ac:dyDescent="0.25">
      <c r="A236" s="43" t="s">
        <v>1683</v>
      </c>
      <c r="B236" s="43" t="s">
        <v>1683</v>
      </c>
      <c r="C236" s="43" t="s">
        <v>763</v>
      </c>
      <c r="D236" s="43" t="s">
        <v>764</v>
      </c>
    </row>
    <row r="237" spans="1:4" x14ac:dyDescent="0.25">
      <c r="A237" s="43" t="s">
        <v>1683</v>
      </c>
      <c r="B237" s="43" t="s">
        <v>1683</v>
      </c>
      <c r="C237" s="43" t="s">
        <v>766</v>
      </c>
      <c r="D237" s="43" t="s">
        <v>767</v>
      </c>
    </row>
    <row r="238" spans="1:4" x14ac:dyDescent="0.25">
      <c r="A238" s="43" t="s">
        <v>947</v>
      </c>
      <c r="B238" s="43" t="s">
        <v>770</v>
      </c>
      <c r="C238" s="43" t="s">
        <v>769</v>
      </c>
      <c r="D238" s="43" t="s">
        <v>770</v>
      </c>
    </row>
    <row r="239" spans="1:4" x14ac:dyDescent="0.25">
      <c r="A239" s="43"/>
      <c r="B239" s="43"/>
      <c r="C239" s="43"/>
      <c r="D239" s="43"/>
    </row>
    <row r="240" spans="1:4" ht="15.75" customHeight="1" x14ac:dyDescent="0.25">
      <c r="A240" s="44" t="s">
        <v>223</v>
      </c>
      <c r="B240" s="44" t="s">
        <v>224</v>
      </c>
      <c r="C240" s="43"/>
      <c r="D240" s="43"/>
    </row>
    <row r="241" spans="1:4" x14ac:dyDescent="0.25">
      <c r="A241" s="43"/>
      <c r="B241" s="43"/>
      <c r="C241" s="43"/>
      <c r="D241" s="43"/>
    </row>
    <row r="242" spans="1:4" x14ac:dyDescent="0.25">
      <c r="A242" s="43" t="s">
        <v>948</v>
      </c>
      <c r="B242" s="43" t="s">
        <v>70</v>
      </c>
      <c r="C242" s="43" t="s">
        <v>772</v>
      </c>
      <c r="D242" s="43" t="s">
        <v>70</v>
      </c>
    </row>
    <row r="243" spans="1:4" x14ac:dyDescent="0.25">
      <c r="A243" s="43" t="s">
        <v>949</v>
      </c>
      <c r="B243" s="43" t="s">
        <v>775</v>
      </c>
      <c r="C243" s="43" t="s">
        <v>774</v>
      </c>
      <c r="D243" s="43" t="s">
        <v>775</v>
      </c>
    </row>
    <row r="244" spans="1:4" x14ac:dyDescent="0.25">
      <c r="A244" s="43" t="s">
        <v>225</v>
      </c>
      <c r="B244" s="43" t="s">
        <v>777</v>
      </c>
      <c r="C244" s="43" t="s">
        <v>71</v>
      </c>
      <c r="D244" s="43" t="s">
        <v>777</v>
      </c>
    </row>
    <row r="245" spans="1:4" x14ac:dyDescent="0.25">
      <c r="A245" s="43" t="s">
        <v>226</v>
      </c>
      <c r="B245" s="43" t="s">
        <v>779</v>
      </c>
      <c r="C245" s="43" t="s">
        <v>72</v>
      </c>
      <c r="D245" s="43" t="s">
        <v>779</v>
      </c>
    </row>
    <row r="246" spans="1:4" x14ac:dyDescent="0.25">
      <c r="A246" s="43" t="s">
        <v>950</v>
      </c>
      <c r="B246" s="43" t="s">
        <v>227</v>
      </c>
      <c r="C246" s="43" t="s">
        <v>781</v>
      </c>
      <c r="D246" s="43" t="s">
        <v>73</v>
      </c>
    </row>
    <row r="247" spans="1:4" x14ac:dyDescent="0.25">
      <c r="A247" s="43" t="s">
        <v>1683</v>
      </c>
      <c r="B247" s="43" t="s">
        <v>1683</v>
      </c>
      <c r="C247" s="43" t="s">
        <v>783</v>
      </c>
      <c r="D247" s="43" t="s">
        <v>74</v>
      </c>
    </row>
    <row r="248" spans="1:4" x14ac:dyDescent="0.25">
      <c r="A248" s="43" t="s">
        <v>951</v>
      </c>
      <c r="B248" s="43" t="s">
        <v>228</v>
      </c>
      <c r="C248" s="43" t="s">
        <v>785</v>
      </c>
      <c r="D248" s="43" t="s">
        <v>75</v>
      </c>
    </row>
    <row r="249" spans="1:4" x14ac:dyDescent="0.25">
      <c r="A249" s="43" t="s">
        <v>1683</v>
      </c>
      <c r="B249" s="43" t="s">
        <v>1683</v>
      </c>
      <c r="C249" s="43" t="s">
        <v>787</v>
      </c>
      <c r="D249" s="43" t="s">
        <v>788</v>
      </c>
    </row>
    <row r="250" spans="1:4" x14ac:dyDescent="0.25">
      <c r="A250" s="43" t="s">
        <v>1683</v>
      </c>
      <c r="B250" s="43" t="s">
        <v>1683</v>
      </c>
      <c r="C250" s="43" t="s">
        <v>790</v>
      </c>
      <c r="D250" s="43" t="s">
        <v>76</v>
      </c>
    </row>
    <row r="251" spans="1:4" x14ac:dyDescent="0.25">
      <c r="A251" s="43" t="s">
        <v>952</v>
      </c>
      <c r="B251" s="43" t="s">
        <v>77</v>
      </c>
      <c r="C251" s="43" t="s">
        <v>792</v>
      </c>
      <c r="D251" s="43" t="s">
        <v>77</v>
      </c>
    </row>
    <row r="252" spans="1:4" x14ac:dyDescent="0.25">
      <c r="A252" s="43"/>
      <c r="B252" s="43"/>
      <c r="C252" s="43"/>
      <c r="D252" s="43"/>
    </row>
    <row r="253" spans="1:4" ht="15.75" customHeight="1" x14ac:dyDescent="0.25">
      <c r="A253" s="44" t="s">
        <v>229</v>
      </c>
      <c r="B253" s="44" t="s">
        <v>230</v>
      </c>
      <c r="C253" s="43"/>
      <c r="D253" s="43"/>
    </row>
    <row r="254" spans="1:4" x14ac:dyDescent="0.25">
      <c r="A254" s="43"/>
      <c r="B254" s="43"/>
      <c r="C254" s="43"/>
      <c r="D254" s="43"/>
    </row>
    <row r="255" spans="1:4" x14ac:dyDescent="0.25">
      <c r="A255" s="43" t="s">
        <v>953</v>
      </c>
      <c r="B255" s="43" t="s">
        <v>231</v>
      </c>
      <c r="C255" s="43" t="s">
        <v>794</v>
      </c>
      <c r="D255" s="43" t="s">
        <v>795</v>
      </c>
    </row>
    <row r="256" spans="1:4" x14ac:dyDescent="0.25">
      <c r="A256" s="43" t="s">
        <v>1683</v>
      </c>
      <c r="B256" s="43" t="s">
        <v>1683</v>
      </c>
      <c r="C256" s="43" t="s">
        <v>797</v>
      </c>
      <c r="D256" s="43" t="s">
        <v>78</v>
      </c>
    </row>
    <row r="257" spans="1:4" x14ac:dyDescent="0.25">
      <c r="A257" s="43" t="s">
        <v>1683</v>
      </c>
      <c r="B257" s="43" t="s">
        <v>1683</v>
      </c>
      <c r="C257" s="43" t="s">
        <v>799</v>
      </c>
      <c r="D257" s="43" t="s">
        <v>79</v>
      </c>
    </row>
    <row r="258" spans="1:4" x14ac:dyDescent="0.25">
      <c r="A258" s="43" t="s">
        <v>1683</v>
      </c>
      <c r="B258" s="43" t="s">
        <v>1683</v>
      </c>
      <c r="C258" s="43" t="s">
        <v>801</v>
      </c>
      <c r="D258" s="43" t="s">
        <v>80</v>
      </c>
    </row>
    <row r="259" spans="1:4" x14ac:dyDescent="0.25">
      <c r="A259" s="43" t="s">
        <v>1683</v>
      </c>
      <c r="B259" s="43" t="s">
        <v>1683</v>
      </c>
      <c r="C259" s="43" t="s">
        <v>802</v>
      </c>
      <c r="D259" s="43" t="s">
        <v>81</v>
      </c>
    </row>
    <row r="260" spans="1:4" x14ac:dyDescent="0.25">
      <c r="A260" s="43" t="s">
        <v>954</v>
      </c>
      <c r="B260" s="43" t="s">
        <v>232</v>
      </c>
      <c r="C260" s="43" t="s">
        <v>803</v>
      </c>
      <c r="D260" s="43" t="s">
        <v>82</v>
      </c>
    </row>
    <row r="261" spans="1:4" x14ac:dyDescent="0.25">
      <c r="A261" s="43" t="s">
        <v>1683</v>
      </c>
      <c r="B261" s="43" t="s">
        <v>1683</v>
      </c>
      <c r="C261" s="41" t="s">
        <v>1007</v>
      </c>
      <c r="D261" s="41" t="s">
        <v>83</v>
      </c>
    </row>
    <row r="262" spans="1:4" x14ac:dyDescent="0.25">
      <c r="A262" s="43" t="s">
        <v>1683</v>
      </c>
      <c r="B262" s="43" t="s">
        <v>1683</v>
      </c>
      <c r="C262" s="43" t="s">
        <v>804</v>
      </c>
      <c r="D262" s="43" t="s">
        <v>84</v>
      </c>
    </row>
    <row r="263" spans="1:4" x14ac:dyDescent="0.25">
      <c r="A263" s="43" t="s">
        <v>1683</v>
      </c>
      <c r="B263" s="43" t="s">
        <v>1683</v>
      </c>
      <c r="C263" s="43" t="s">
        <v>805</v>
      </c>
      <c r="D263" s="43" t="s">
        <v>85</v>
      </c>
    </row>
    <row r="264" spans="1:4" x14ac:dyDescent="0.25">
      <c r="A264" s="43" t="s">
        <v>1683</v>
      </c>
      <c r="B264" s="43" t="s">
        <v>1683</v>
      </c>
      <c r="C264" s="41" t="s">
        <v>1008</v>
      </c>
      <c r="D264" s="41" t="s">
        <v>86</v>
      </c>
    </row>
    <row r="265" spans="1:4" x14ac:dyDescent="0.25">
      <c r="A265" s="43" t="s">
        <v>1683</v>
      </c>
      <c r="B265" s="43" t="s">
        <v>1683</v>
      </c>
      <c r="C265" s="43" t="s">
        <v>806</v>
      </c>
      <c r="D265" s="43" t="s">
        <v>87</v>
      </c>
    </row>
    <row r="266" spans="1:4" x14ac:dyDescent="0.25">
      <c r="A266" s="43"/>
      <c r="B266" s="43"/>
      <c r="C266" s="43"/>
      <c r="D266" s="43"/>
    </row>
    <row r="267" spans="1:4" ht="15.75" customHeight="1" x14ac:dyDescent="0.25">
      <c r="A267" s="44" t="s">
        <v>233</v>
      </c>
      <c r="B267" s="44" t="s">
        <v>234</v>
      </c>
      <c r="C267" s="43"/>
      <c r="D267" s="43"/>
    </row>
    <row r="268" spans="1:4" x14ac:dyDescent="0.25">
      <c r="A268" s="43"/>
      <c r="B268" s="43"/>
      <c r="C268" s="43"/>
      <c r="D268" s="43"/>
    </row>
    <row r="269" spans="1:4" x14ac:dyDescent="0.25">
      <c r="A269" s="43" t="s">
        <v>955</v>
      </c>
      <c r="B269" s="43" t="s">
        <v>88</v>
      </c>
      <c r="C269" s="43" t="s">
        <v>807</v>
      </c>
      <c r="D269" s="43" t="s">
        <v>88</v>
      </c>
    </row>
    <row r="270" spans="1:4" x14ac:dyDescent="0.25">
      <c r="A270" s="43" t="s">
        <v>956</v>
      </c>
      <c r="B270" s="43" t="s">
        <v>236</v>
      </c>
      <c r="C270" s="43" t="s">
        <v>808</v>
      </c>
      <c r="D270" s="43" t="s">
        <v>809</v>
      </c>
    </row>
    <row r="271" spans="1:4" x14ac:dyDescent="0.25">
      <c r="A271" s="43" t="s">
        <v>957</v>
      </c>
      <c r="B271" s="43" t="s">
        <v>958</v>
      </c>
      <c r="C271" s="43" t="s">
        <v>810</v>
      </c>
      <c r="D271" s="43" t="s">
        <v>237</v>
      </c>
    </row>
    <row r="272" spans="1:4" x14ac:dyDescent="0.25">
      <c r="A272" s="43" t="s">
        <v>1683</v>
      </c>
      <c r="B272" s="43" t="s">
        <v>1683</v>
      </c>
      <c r="C272" s="43" t="s">
        <v>811</v>
      </c>
      <c r="D272" s="43" t="s">
        <v>238</v>
      </c>
    </row>
    <row r="273" spans="1:4" x14ac:dyDescent="0.25">
      <c r="A273" s="43" t="s">
        <v>1683</v>
      </c>
      <c r="B273" s="43" t="s">
        <v>1683</v>
      </c>
      <c r="C273" s="43" t="s">
        <v>812</v>
      </c>
      <c r="D273" s="43" t="s">
        <v>239</v>
      </c>
    </row>
    <row r="274" spans="1:4" x14ac:dyDescent="0.25">
      <c r="A274" s="43" t="s">
        <v>1683</v>
      </c>
      <c r="B274" s="43" t="s">
        <v>1683</v>
      </c>
      <c r="C274" s="43" t="s">
        <v>813</v>
      </c>
      <c r="D274" s="43" t="s">
        <v>240</v>
      </c>
    </row>
    <row r="275" spans="1:4" x14ac:dyDescent="0.25">
      <c r="A275" s="43" t="s">
        <v>959</v>
      </c>
      <c r="B275" s="43" t="s">
        <v>241</v>
      </c>
      <c r="C275" s="43" t="s">
        <v>814</v>
      </c>
      <c r="D275" s="43" t="s">
        <v>89</v>
      </c>
    </row>
    <row r="276" spans="1:4" x14ac:dyDescent="0.25">
      <c r="A276" s="43" t="s">
        <v>1683</v>
      </c>
      <c r="B276" s="43" t="s">
        <v>1683</v>
      </c>
      <c r="C276" s="43" t="s">
        <v>815</v>
      </c>
      <c r="D276" s="43" t="s">
        <v>90</v>
      </c>
    </row>
    <row r="277" spans="1:4" x14ac:dyDescent="0.25">
      <c r="A277" s="43" t="s">
        <v>1683</v>
      </c>
      <c r="B277" s="43" t="s">
        <v>1683</v>
      </c>
      <c r="C277" s="43" t="s">
        <v>816</v>
      </c>
      <c r="D277" s="43" t="s">
        <v>91</v>
      </c>
    </row>
    <row r="278" spans="1:4" x14ac:dyDescent="0.25">
      <c r="A278" s="43" t="s">
        <v>1683</v>
      </c>
      <c r="B278" s="43" t="s">
        <v>1683</v>
      </c>
      <c r="C278" s="43" t="s">
        <v>817</v>
      </c>
      <c r="D278" s="43" t="s">
        <v>92</v>
      </c>
    </row>
    <row r="279" spans="1:4" x14ac:dyDescent="0.25">
      <c r="A279" s="43" t="s">
        <v>960</v>
      </c>
      <c r="B279" s="43" t="s">
        <v>242</v>
      </c>
      <c r="C279" s="43" t="s">
        <v>818</v>
      </c>
      <c r="D279" s="43" t="s">
        <v>819</v>
      </c>
    </row>
    <row r="280" spans="1:4" x14ac:dyDescent="0.25">
      <c r="A280" s="43" t="s">
        <v>1683</v>
      </c>
      <c r="B280" s="43" t="s">
        <v>1683</v>
      </c>
      <c r="C280" s="43" t="s">
        <v>820</v>
      </c>
      <c r="D280" s="43" t="s">
        <v>821</v>
      </c>
    </row>
    <row r="281" spans="1:4" x14ac:dyDescent="0.25">
      <c r="A281" s="43" t="s">
        <v>1683</v>
      </c>
      <c r="B281" s="43" t="s">
        <v>1683</v>
      </c>
      <c r="C281" s="43" t="s">
        <v>822</v>
      </c>
      <c r="D281" s="43" t="s">
        <v>235</v>
      </c>
    </row>
    <row r="282" spans="1:4" x14ac:dyDescent="0.25">
      <c r="A282" s="43" t="s">
        <v>1683</v>
      </c>
      <c r="B282" s="43" t="s">
        <v>1683</v>
      </c>
      <c r="C282" s="43" t="s">
        <v>823</v>
      </c>
      <c r="D282" s="43" t="s">
        <v>93</v>
      </c>
    </row>
    <row r="283" spans="1:4" x14ac:dyDescent="0.25">
      <c r="A283" s="43" t="s">
        <v>961</v>
      </c>
      <c r="B283" s="43" t="s">
        <v>243</v>
      </c>
      <c r="C283" s="43" t="s">
        <v>824</v>
      </c>
      <c r="D283" s="43" t="s">
        <v>94</v>
      </c>
    </row>
    <row r="284" spans="1:4" x14ac:dyDescent="0.25">
      <c r="A284" s="43" t="s">
        <v>1683</v>
      </c>
      <c r="B284" s="43" t="s">
        <v>1683</v>
      </c>
      <c r="C284" s="43" t="s">
        <v>825</v>
      </c>
      <c r="D284" s="43" t="s">
        <v>95</v>
      </c>
    </row>
    <row r="285" spans="1:4" x14ac:dyDescent="0.25">
      <c r="A285" s="43" t="s">
        <v>1683</v>
      </c>
      <c r="B285" s="43" t="s">
        <v>1683</v>
      </c>
      <c r="C285" s="43" t="s">
        <v>826</v>
      </c>
      <c r="D285" s="43" t="s">
        <v>827</v>
      </c>
    </row>
    <row r="286" spans="1:4" ht="15.75" customHeight="1" x14ac:dyDescent="0.25">
      <c r="A286" s="44"/>
      <c r="B286" s="44"/>
      <c r="C286" s="43"/>
      <c r="D286" s="43"/>
    </row>
    <row r="287" spans="1:4" ht="15.75" customHeight="1" x14ac:dyDescent="0.25">
      <c r="A287" s="44" t="s">
        <v>244</v>
      </c>
      <c r="B287" s="44" t="s">
        <v>245</v>
      </c>
      <c r="C287" s="43"/>
      <c r="D287" s="43"/>
    </row>
    <row r="288" spans="1:4" x14ac:dyDescent="0.25">
      <c r="A288" s="43"/>
      <c r="B288" s="43"/>
      <c r="C288" s="43"/>
      <c r="D288" s="43"/>
    </row>
    <row r="289" spans="1:4" x14ac:dyDescent="0.25">
      <c r="A289" s="41" t="s">
        <v>1009</v>
      </c>
      <c r="B289" s="41" t="s">
        <v>246</v>
      </c>
      <c r="C289" s="41" t="s">
        <v>1010</v>
      </c>
      <c r="D289" s="41" t="s">
        <v>247</v>
      </c>
    </row>
    <row r="290" spans="1:4" x14ac:dyDescent="0.25">
      <c r="A290" s="43" t="s">
        <v>1683</v>
      </c>
      <c r="B290" s="43" t="s">
        <v>1683</v>
      </c>
      <c r="C290" s="41" t="s">
        <v>1011</v>
      </c>
      <c r="D290" s="41" t="s">
        <v>248</v>
      </c>
    </row>
    <row r="291" spans="1:4" x14ac:dyDescent="0.25">
      <c r="A291" s="43" t="s">
        <v>1683</v>
      </c>
      <c r="B291" s="43" t="s">
        <v>1683</v>
      </c>
      <c r="C291" s="41" t="s">
        <v>1012</v>
      </c>
      <c r="D291" s="41" t="s">
        <v>1013</v>
      </c>
    </row>
    <row r="292" spans="1:4" x14ac:dyDescent="0.25">
      <c r="A292" s="43" t="s">
        <v>1683</v>
      </c>
      <c r="B292" s="43" t="s">
        <v>1683</v>
      </c>
      <c r="C292" s="41" t="s">
        <v>1014</v>
      </c>
      <c r="D292" s="41" t="s">
        <v>1015</v>
      </c>
    </row>
    <row r="293" spans="1:4" x14ac:dyDescent="0.25">
      <c r="A293" s="43" t="s">
        <v>962</v>
      </c>
      <c r="B293" s="43" t="s">
        <v>96</v>
      </c>
      <c r="C293" s="43" t="s">
        <v>828</v>
      </c>
      <c r="D293" s="43" t="s">
        <v>96</v>
      </c>
    </row>
    <row r="294" spans="1:4" x14ac:dyDescent="0.25">
      <c r="A294" s="43"/>
      <c r="B294" s="43"/>
      <c r="C294" s="43"/>
      <c r="D294" s="43"/>
    </row>
    <row r="295" spans="1:4" ht="15.75" customHeight="1" x14ac:dyDescent="0.25">
      <c r="A295" s="44" t="s">
        <v>249</v>
      </c>
      <c r="B295" s="44" t="s">
        <v>250</v>
      </c>
      <c r="C295" s="43"/>
      <c r="D295" s="43"/>
    </row>
    <row r="296" spans="1:4" x14ac:dyDescent="0.25">
      <c r="A296" s="43"/>
      <c r="B296" s="43"/>
      <c r="C296" s="43"/>
      <c r="D296" s="43"/>
    </row>
    <row r="297" spans="1:4" x14ac:dyDescent="0.25">
      <c r="A297" s="43" t="s">
        <v>1016</v>
      </c>
      <c r="B297" s="43" t="s">
        <v>251</v>
      </c>
      <c r="C297" s="41" t="s">
        <v>1017</v>
      </c>
      <c r="D297" s="41" t="s">
        <v>252</v>
      </c>
    </row>
    <row r="298" spans="1:4" x14ac:dyDescent="0.25">
      <c r="A298" s="43"/>
      <c r="B298" s="43"/>
      <c r="C298" s="41" t="s">
        <v>1018</v>
      </c>
      <c r="D298" s="41" t="s">
        <v>253</v>
      </c>
    </row>
    <row r="654" customFormat="1" x14ac:dyDescent="0.25"/>
    <row r="656" customFormat="1" x14ac:dyDescent="0.25"/>
    <row r="661" customFormat="1" x14ac:dyDescent="0.25"/>
    <row r="671" customFormat="1" x14ac:dyDescent="0.25"/>
    <row r="676" customFormat="1" x14ac:dyDescent="0.25"/>
    <row r="684" customFormat="1" x14ac:dyDescent="0.25"/>
    <row r="689" customFormat="1" x14ac:dyDescent="0.25"/>
    <row r="690" customFormat="1" x14ac:dyDescent="0.25"/>
    <row r="691" customFormat="1" x14ac:dyDescent="0.25"/>
    <row r="698" customFormat="1" x14ac:dyDescent="0.25"/>
    <row r="701" customFormat="1" x14ac:dyDescent="0.25"/>
    <row r="709" customFormat="1" x14ac:dyDescent="0.25"/>
    <row r="714" customFormat="1" x14ac:dyDescent="0.25"/>
    <row r="717" customFormat="1" x14ac:dyDescent="0.25"/>
    <row r="719" customFormat="1" x14ac:dyDescent="0.25"/>
    <row r="724" customFormat="1" x14ac:dyDescent="0.25"/>
    <row r="751" customFormat="1" x14ac:dyDescent="0.25"/>
    <row r="754" customFormat="1" x14ac:dyDescent="0.25"/>
    <row r="757" customFormat="1" x14ac:dyDescent="0.25"/>
    <row r="764" customFormat="1" x14ac:dyDescent="0.25"/>
    <row r="768" customFormat="1" x14ac:dyDescent="0.25"/>
    <row r="770" customFormat="1" x14ac:dyDescent="0.25"/>
    <row r="783" customFormat="1" x14ac:dyDescent="0.25"/>
    <row r="785" customFormat="1" x14ac:dyDescent="0.25"/>
    <row r="791" customFormat="1" x14ac:dyDescent="0.25"/>
    <row r="793" customFormat="1" x14ac:dyDescent="0.25"/>
    <row r="799" customFormat="1" x14ac:dyDescent="0.25"/>
    <row r="802" customFormat="1" x14ac:dyDescent="0.25"/>
    <row r="804" customFormat="1" x14ac:dyDescent="0.25"/>
    <row r="806" customFormat="1" x14ac:dyDescent="0.25"/>
    <row r="807" customFormat="1" x14ac:dyDescent="0.25"/>
    <row r="818" customFormat="1" x14ac:dyDescent="0.25"/>
    <row r="827" customFormat="1" x14ac:dyDescent="0.25"/>
    <row r="830" customFormat="1" x14ac:dyDescent="0.25"/>
    <row r="833" customFormat="1" x14ac:dyDescent="0.25"/>
    <row r="839" customFormat="1" x14ac:dyDescent="0.25"/>
    <row r="843" customFormat="1" x14ac:dyDescent="0.25"/>
    <row r="844" customFormat="1" x14ac:dyDescent="0.25"/>
    <row r="847" customFormat="1" x14ac:dyDescent="0.25"/>
    <row r="849" customFormat="1" x14ac:dyDescent="0.25"/>
    <row r="856" customFormat="1" x14ac:dyDescent="0.25"/>
    <row r="860" customFormat="1" x14ac:dyDescent="0.25"/>
    <row r="863" customFormat="1" x14ac:dyDescent="0.25"/>
    <row r="866" customFormat="1" x14ac:dyDescent="0.25"/>
    <row r="870" customFormat="1" x14ac:dyDescent="0.25"/>
    <row r="871" customFormat="1" x14ac:dyDescent="0.25"/>
    <row r="872" customFormat="1" x14ac:dyDescent="0.25"/>
    <row r="873" customFormat="1" x14ac:dyDescent="0.25"/>
    <row r="874" customFormat="1" x14ac:dyDescent="0.25"/>
    <row r="880" customFormat="1" x14ac:dyDescent="0.25"/>
    <row r="883" customFormat="1" x14ac:dyDescent="0.25"/>
    <row r="886" customFormat="1" x14ac:dyDescent="0.25"/>
    <row r="888" customFormat="1" x14ac:dyDescent="0.25"/>
    <row r="897" customFormat="1" x14ac:dyDescent="0.25"/>
    <row r="903" customFormat="1" x14ac:dyDescent="0.25"/>
    <row r="904" customFormat="1" x14ac:dyDescent="0.25"/>
    <row r="906" customFormat="1" x14ac:dyDescent="0.25"/>
    <row r="907" customFormat="1" x14ac:dyDescent="0.25"/>
    <row r="909" customFormat="1" x14ac:dyDescent="0.25"/>
    <row r="911" customFormat="1" x14ac:dyDescent="0.25"/>
    <row r="914" customFormat="1" x14ac:dyDescent="0.25"/>
    <row r="915" customFormat="1" x14ac:dyDescent="0.25"/>
    <row r="916" customFormat="1" x14ac:dyDescent="0.25"/>
    <row r="917" customFormat="1" x14ac:dyDescent="0.25"/>
    <row r="930" customFormat="1" x14ac:dyDescent="0.25"/>
    <row r="934" customFormat="1" x14ac:dyDescent="0.25"/>
    <row r="938" customFormat="1" x14ac:dyDescent="0.25"/>
    <row r="943" customFormat="1" x14ac:dyDescent="0.25"/>
    <row r="950" customFormat="1" x14ac:dyDescent="0.25"/>
    <row r="956" customFormat="1" x14ac:dyDescent="0.25"/>
    <row r="959" customFormat="1" x14ac:dyDescent="0.25"/>
    <row r="964" customFormat="1" x14ac:dyDescent="0.25"/>
    <row r="967" customFormat="1" x14ac:dyDescent="0.25"/>
    <row r="984" customFormat="1" x14ac:dyDescent="0.25"/>
    <row r="997" customFormat="1" x14ac:dyDescent="0.25"/>
    <row r="1004" customFormat="1" x14ac:dyDescent="0.25"/>
    <row r="1007" customFormat="1" x14ac:dyDescent="0.25"/>
    <row r="1015" customFormat="1" x14ac:dyDescent="0.25"/>
    <row r="1017" customFormat="1" x14ac:dyDescent="0.25"/>
    <row r="1026" customFormat="1" x14ac:dyDescent="0.25"/>
    <row r="1039" customFormat="1" x14ac:dyDescent="0.25"/>
    <row r="1042" customFormat="1" x14ac:dyDescent="0.25"/>
    <row r="1043" customFormat="1" x14ac:dyDescent="0.25"/>
    <row r="1044" customFormat="1" x14ac:dyDescent="0.25"/>
    <row r="1045" customFormat="1" x14ac:dyDescent="0.25"/>
    <row r="1047" customFormat="1" x14ac:dyDescent="0.25"/>
    <row r="1053" customFormat="1" x14ac:dyDescent="0.25"/>
    <row r="1061" customFormat="1" x14ac:dyDescent="0.25"/>
    <row r="1062" customFormat="1" x14ac:dyDescent="0.25"/>
    <row r="1067" customFormat="1" x14ac:dyDescent="0.25"/>
    <row r="1076" customFormat="1" x14ac:dyDescent="0.25"/>
    <row r="1078" customFormat="1" x14ac:dyDescent="0.25"/>
    <row r="1080" customFormat="1" x14ac:dyDescent="0.25"/>
    <row r="1082" customFormat="1" x14ac:dyDescent="0.25"/>
    <row r="1092" customFormat="1" x14ac:dyDescent="0.25"/>
    <row r="1093" customFormat="1" x14ac:dyDescent="0.25"/>
    <row r="1094" customFormat="1" x14ac:dyDescent="0.25"/>
    <row r="1096" customFormat="1" x14ac:dyDescent="0.25"/>
    <row r="1109" customFormat="1" x14ac:dyDescent="0.25"/>
    <row r="1112" customFormat="1" x14ac:dyDescent="0.25"/>
    <row r="1114" customFormat="1" x14ac:dyDescent="0.25"/>
    <row r="1129" customFormat="1" x14ac:dyDescent="0.25"/>
    <row r="1131" customFormat="1" x14ac:dyDescent="0.25"/>
    <row r="1140" customFormat="1" x14ac:dyDescent="0.25"/>
    <row r="1147" customFormat="1" x14ac:dyDescent="0.25"/>
    <row r="1156" customFormat="1" x14ac:dyDescent="0.25"/>
    <row r="1159" customFormat="1" x14ac:dyDescent="0.25"/>
    <row r="1168" customFormat="1" x14ac:dyDescent="0.25"/>
    <row r="1171" customFormat="1" x14ac:dyDescent="0.25"/>
    <row r="1174" customFormat="1" x14ac:dyDescent="0.25"/>
    <row r="1180" customFormat="1" x14ac:dyDescent="0.25"/>
    <row r="1184" customFormat="1" x14ac:dyDescent="0.25"/>
    <row r="1189" customFormat="1" x14ac:dyDescent="0.25"/>
    <row r="1193" customFormat="1" x14ac:dyDescent="0.25"/>
    <row r="1198" customFormat="1" x14ac:dyDescent="0.25"/>
    <row r="1200" customFormat="1" x14ac:dyDescent="0.25"/>
    <row r="1220" customFormat="1" x14ac:dyDescent="0.25"/>
    <row r="1222" customFormat="1" x14ac:dyDescent="0.25"/>
    <row r="1229" customFormat="1" x14ac:dyDescent="0.25"/>
    <row r="1232" customFormat="1" x14ac:dyDescent="0.25"/>
    <row r="1235" customFormat="1" x14ac:dyDescent="0.25"/>
    <row r="1237" customFormat="1" x14ac:dyDescent="0.25"/>
    <row r="1258" customFormat="1" x14ac:dyDescent="0.25"/>
    <row r="1260" customFormat="1" x14ac:dyDescent="0.25"/>
    <row r="1262" customFormat="1" x14ac:dyDescent="0.25"/>
    <row r="1263" customFormat="1" x14ac:dyDescent="0.25"/>
    <row r="1264" customFormat="1" x14ac:dyDescent="0.25"/>
    <row r="1277" customFormat="1" x14ac:dyDescent="0.25"/>
    <row r="1284" customFormat="1" x14ac:dyDescent="0.25"/>
    <row r="1285" customFormat="1" x14ac:dyDescent="0.25"/>
    <row r="1302" customFormat="1" x14ac:dyDescent="0.25"/>
    <row r="1305" customFormat="1" x14ac:dyDescent="0.25"/>
    <row r="1308" customFormat="1" x14ac:dyDescent="0.25"/>
    <row r="1313" customFormat="1" x14ac:dyDescent="0.25"/>
    <row r="1324" customFormat="1" x14ac:dyDescent="0.25"/>
    <row r="1341" customFormat="1" x14ac:dyDescent="0.25"/>
    <row r="1363" customFormat="1" x14ac:dyDescent="0.25"/>
    <row r="1379" customFormat="1" x14ac:dyDescent="0.25"/>
    <row r="1381" customFormat="1" x14ac:dyDescent="0.25"/>
    <row r="1391" customFormat="1" x14ac:dyDescent="0.25"/>
    <row r="1394" customFormat="1" x14ac:dyDescent="0.25"/>
    <row r="1397" customFormat="1" x14ac:dyDescent="0.25"/>
    <row r="1405" customFormat="1" x14ac:dyDescent="0.25"/>
    <row r="1407" customFormat="1" x14ac:dyDescent="0.25"/>
    <row r="1416" customFormat="1" x14ac:dyDescent="0.25"/>
    <row r="1419" customFormat="1" x14ac:dyDescent="0.25"/>
    <row r="1422" customFormat="1" x14ac:dyDescent="0.25"/>
    <row r="1425" customFormat="1" x14ac:dyDescent="0.25"/>
  </sheetData>
  <pageMargins left="0.32" right="0.31" top="0.19685039370078741" bottom="0.15748031496062992" header="0.15748031496062992" footer="0.15748031496062992"/>
  <pageSetup paperSize="9" scale="65" fitToHeight="0" orientation="landscape" horizontalDpi="300"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W54"/>
  <sheetViews>
    <sheetView topLeftCell="A3" zoomScale="90" zoomScaleNormal="90" workbookViewId="0">
      <selection activeCell="I11" sqref="I11"/>
    </sheetView>
  </sheetViews>
  <sheetFormatPr baseColWidth="10" defaultRowHeight="15" x14ac:dyDescent="0.25"/>
  <cols>
    <col min="1" max="1" width="20.5703125" customWidth="1"/>
    <col min="2" max="2" width="17.28515625" customWidth="1"/>
    <col min="3" max="3" width="26.7109375" customWidth="1"/>
    <col min="4" max="4" width="13.85546875" customWidth="1"/>
    <col min="5" max="6" width="15.42578125" customWidth="1"/>
    <col min="7" max="7" width="15.85546875" customWidth="1"/>
    <col min="8" max="8" width="17.42578125" customWidth="1"/>
    <col min="9" max="9" width="18.42578125" customWidth="1"/>
    <col min="10" max="10" width="16.140625" customWidth="1"/>
    <col min="11" max="11" width="18.140625" customWidth="1"/>
    <col min="12" max="12" width="19.85546875" customWidth="1"/>
    <col min="13" max="13" width="17.140625" customWidth="1"/>
    <col min="14" max="14" width="18.7109375" customWidth="1"/>
    <col min="15" max="15" width="15.28515625" customWidth="1"/>
    <col min="16" max="16" width="16.85546875" customWidth="1"/>
    <col min="17" max="17" width="1.42578125" customWidth="1"/>
    <col min="18" max="19" width="1.5703125" customWidth="1"/>
  </cols>
  <sheetData>
    <row r="1" spans="1:23" ht="15.75" customHeight="1" x14ac:dyDescent="0.25"/>
    <row r="2" spans="1:23" ht="29.25" customHeight="1" x14ac:dyDescent="0.45">
      <c r="A2" s="120" t="s">
        <v>853</v>
      </c>
      <c r="B2" s="121"/>
      <c r="C2" s="121"/>
      <c r="D2" s="121"/>
      <c r="E2" s="121"/>
      <c r="F2" s="121"/>
      <c r="G2" s="121"/>
      <c r="H2" s="121"/>
      <c r="I2" s="121"/>
      <c r="J2" s="121"/>
      <c r="K2" s="121"/>
      <c r="L2" s="121"/>
      <c r="M2" s="121"/>
      <c r="N2" s="121"/>
      <c r="O2" s="121"/>
      <c r="P2" s="121"/>
      <c r="Q2" s="121"/>
      <c r="R2" s="121"/>
      <c r="S2" s="122"/>
    </row>
    <row r="3" spans="1:23" ht="15.75" customHeight="1" x14ac:dyDescent="0.25">
      <c r="A3" s="74"/>
    </row>
    <row r="4" spans="1:23" ht="15.75" customHeight="1" x14ac:dyDescent="0.25">
      <c r="A4" s="67" t="s">
        <v>254</v>
      </c>
    </row>
    <row r="5" spans="1:23" ht="25.5" customHeight="1" x14ac:dyDescent="0.25">
      <c r="A5" s="123" t="s">
        <v>381</v>
      </c>
      <c r="B5" s="124"/>
      <c r="C5" s="124"/>
      <c r="D5" s="124"/>
      <c r="E5" s="124"/>
      <c r="F5" s="124"/>
      <c r="G5" s="124"/>
      <c r="H5" s="124"/>
      <c r="I5" s="124"/>
      <c r="J5" s="124"/>
      <c r="K5" s="124"/>
      <c r="L5" s="124"/>
      <c r="M5" s="124"/>
      <c r="N5" s="124"/>
      <c r="O5" s="124"/>
      <c r="P5" s="124"/>
      <c r="Q5" s="124"/>
      <c r="R5" s="124"/>
      <c r="S5" s="125"/>
    </row>
    <row r="7" spans="1:23" ht="15.75" customHeight="1" x14ac:dyDescent="0.25"/>
    <row r="8" spans="1:23" ht="60" customHeight="1" x14ac:dyDescent="0.25">
      <c r="A8" s="45" t="s">
        <v>117</v>
      </c>
      <c r="B8" s="126" t="s">
        <v>118</v>
      </c>
      <c r="C8" s="126"/>
      <c r="D8" s="126"/>
      <c r="E8" s="46" t="s">
        <v>119</v>
      </c>
      <c r="F8" s="63" t="s">
        <v>120</v>
      </c>
      <c r="G8" s="48" t="s">
        <v>121</v>
      </c>
      <c r="H8" s="48" t="s">
        <v>159</v>
      </c>
      <c r="I8" s="48" t="s">
        <v>122</v>
      </c>
      <c r="J8" s="48" t="s">
        <v>123</v>
      </c>
      <c r="K8" s="48" t="s">
        <v>124</v>
      </c>
      <c r="L8" s="48" t="s">
        <v>125</v>
      </c>
      <c r="M8" s="48" t="s">
        <v>126</v>
      </c>
      <c r="N8" s="48" t="s">
        <v>127</v>
      </c>
      <c r="O8" s="51" t="s">
        <v>1024</v>
      </c>
      <c r="P8" s="47" t="s">
        <v>128</v>
      </c>
    </row>
    <row r="9" spans="1:23" ht="36.75" customHeight="1" x14ac:dyDescent="0.25">
      <c r="A9" s="68" t="str">
        <f>VLOOKUP($A$5,Menus!$D$2:$F$210,2)</f>
        <v>B2X33</v>
      </c>
      <c r="B9" s="127" t="str">
        <f>VLOOKUP($A$5,Menus!$D$2:$F$210,3)</f>
        <v>Plombiers chauffagistes</v>
      </c>
      <c r="C9" s="127"/>
      <c r="D9" s="127"/>
      <c r="E9" s="50">
        <f>VLOOKUP($A$9,Liste!$A$2:$R$210,3)</f>
        <v>11270.9</v>
      </c>
      <c r="F9" s="75">
        <f>VLOOKUP($A$9,Liste!$A$2:$R$210,4)</f>
        <v>1.5308611724315</v>
      </c>
      <c r="G9" s="49" t="str">
        <f>VLOOKUP($A$9,Liste!$A$2:$R$210,12)</f>
        <v>5.2</v>
      </c>
      <c r="H9" s="64">
        <f>VLOOKUP(A9,Liste!A2:AB210,21)</f>
        <v>34</v>
      </c>
      <c r="I9" s="64" t="str">
        <f>VLOOKUP($A$9,Liste!$A$2:$R$210,13)</f>
        <v>5</v>
      </c>
      <c r="J9" s="64" t="str">
        <f>VLOOKUP($A$9,Liste!$A$2:$R$210,14)</f>
        <v>5</v>
      </c>
      <c r="K9" s="64" t="str">
        <f>VLOOKUP($A$9,Liste!$A$2:$R$210,15)</f>
        <v>3</v>
      </c>
      <c r="L9" s="64" t="str">
        <f>VLOOKUP($A$9,Liste!$A$2:$R$210,16)</f>
        <v>2</v>
      </c>
      <c r="M9" s="64" t="str">
        <f>VLOOKUP($A$9,Liste!$A$2:$R$210,17)</f>
        <v>3</v>
      </c>
      <c r="N9" s="64" t="str">
        <f>VLOOKUP($A$9,Liste!$A$2:$R$210,18)</f>
        <v>4</v>
      </c>
      <c r="O9" s="64" t="str">
        <f>VLOOKUP($A$9,Liste!$A$2:$T$210,19)</f>
        <v>2</v>
      </c>
      <c r="P9" s="52" t="str">
        <f>VLOOKUP($A$9,Liste!$A$2:$T$210,20)</f>
        <v>FAP228 - REG</v>
      </c>
    </row>
    <row r="10" spans="1:23" ht="18.75" customHeight="1" x14ac:dyDescent="0.25">
      <c r="A10" s="69"/>
      <c r="B10" s="69"/>
      <c r="C10" s="69"/>
      <c r="D10" s="69"/>
      <c r="E10" s="70"/>
      <c r="F10" s="71"/>
      <c r="G10" s="72"/>
      <c r="H10" s="73"/>
      <c r="I10" s="73"/>
      <c r="J10" s="73"/>
      <c r="K10" s="73"/>
      <c r="L10" s="73"/>
      <c r="M10" s="73"/>
      <c r="N10" s="73"/>
      <c r="O10" s="73"/>
    </row>
    <row r="11" spans="1:23" ht="18.75" customHeight="1" x14ac:dyDescent="0.3">
      <c r="A11" s="54" t="s">
        <v>1028</v>
      </c>
      <c r="J11" s="54" t="s">
        <v>1029</v>
      </c>
    </row>
    <row r="14" spans="1:23" ht="30" customHeight="1" x14ac:dyDescent="0.25">
      <c r="A14" s="65" t="s">
        <v>117</v>
      </c>
      <c r="B14" s="65" t="s">
        <v>121</v>
      </c>
      <c r="C14" s="65" t="s">
        <v>122</v>
      </c>
      <c r="D14" s="65" t="s">
        <v>123</v>
      </c>
      <c r="E14" s="65" t="s">
        <v>124</v>
      </c>
      <c r="F14" s="65" t="s">
        <v>125</v>
      </c>
      <c r="G14" s="65" t="s">
        <v>126</v>
      </c>
      <c r="H14" s="65" t="s">
        <v>127</v>
      </c>
      <c r="I14" s="53" t="s">
        <v>1024</v>
      </c>
      <c r="K14" s="53" t="s">
        <v>0</v>
      </c>
      <c r="L14" s="53" t="s">
        <v>1</v>
      </c>
      <c r="M14" s="53" t="s">
        <v>2</v>
      </c>
      <c r="N14" s="53" t="s">
        <v>3</v>
      </c>
      <c r="O14" s="53" t="s">
        <v>4</v>
      </c>
      <c r="P14" s="53" t="s">
        <v>5</v>
      </c>
      <c r="Q14" s="53" t="s">
        <v>6</v>
      </c>
      <c r="R14" s="53" t="s">
        <v>7</v>
      </c>
      <c r="S14" s="53" t="s">
        <v>8</v>
      </c>
      <c r="T14" s="53" t="s">
        <v>309</v>
      </c>
      <c r="U14" s="53" t="s">
        <v>310</v>
      </c>
      <c r="V14" s="53" t="s">
        <v>311</v>
      </c>
      <c r="W14" s="53" t="s">
        <v>852</v>
      </c>
    </row>
    <row r="15" spans="1:23" x14ac:dyDescent="0.25">
      <c r="A15" s="53" t="str">
        <f>A9</f>
        <v>B2X33</v>
      </c>
      <c r="B15" s="66">
        <f>F9</f>
        <v>1.5308611724315</v>
      </c>
      <c r="C15" s="66">
        <f>VLOOKUP($A$15,Liste!$A$2:$J$187,5)</f>
        <v>2.8498206183076298</v>
      </c>
      <c r="D15" s="66">
        <f>VLOOKUP($A$15,Liste!$A$2:$J$187,6)</f>
        <v>1.0897550219871499</v>
      </c>
      <c r="E15" s="66">
        <f>VLOOKUP($A$15,Liste!$A$2:$J$187,7)</f>
        <v>0.124604768906851</v>
      </c>
      <c r="F15" s="66">
        <f>VLOOKUP($A$15,Liste!$A$2:$J$187,8)</f>
        <v>-0.30898874992412101</v>
      </c>
      <c r="G15" s="66">
        <f>VLOOKUP($A$15,Liste!$A$2:$J$187,9)</f>
        <v>-0.104087110428299</v>
      </c>
      <c r="H15" s="66">
        <f>VLOOKUP($A$15,Liste!$A$2:$J$187,10)</f>
        <v>0.17235690977092499</v>
      </c>
      <c r="I15" s="66" t="e">
        <f>VLOOKUP($A$15,Liste!$A$2:$J$187,11)</f>
        <v>#REF!</v>
      </c>
      <c r="J15" s="53" t="str">
        <f>A9</f>
        <v>B2X33</v>
      </c>
      <c r="K15" s="66">
        <f>VLOOKUP($J$15,Liste!$A$2:$AH$187,22)</f>
        <v>0.37098482832247598</v>
      </c>
      <c r="L15" s="66">
        <f>VLOOKUP($J$15,Liste!$A$2:$AC$187,23)</f>
        <v>0.678989541089145</v>
      </c>
      <c r="M15" s="66">
        <f>VLOOKUP($J$15,Liste!$A$2:$AC$187,24)</f>
        <v>0.45499840089405902</v>
      </c>
      <c r="N15" s="66">
        <f>VLOOKUP($J$15,Liste!$A$2:$AC$187,25)</f>
        <v>0.200567024397976</v>
      </c>
      <c r="O15" s="66">
        <f>VLOOKUP($J$15,Liste!$A$2:$AC$187,26)</f>
        <v>0.33106304931499902</v>
      </c>
      <c r="P15" s="66">
        <f>VLOOKUP($J$15,Liste!$A$2:$AC$187,27)</f>
        <v>0.40669193810540399</v>
      </c>
      <c r="Q15" s="66">
        <f>VLOOKUP($J$15,Liste!$A$2:$AC$187,28)</f>
        <v>0.80455066834217404</v>
      </c>
      <c r="R15" s="66">
        <f>VLOOKUP($J$15,Liste!$A$2:$AC$187,29)</f>
        <v>1.04505297695179</v>
      </c>
      <c r="S15" s="66" t="e">
        <f>VLOOKUP($J$15,Liste!$A$2:$AC$187,30)</f>
        <v>#REF!</v>
      </c>
      <c r="T15" s="66" t="e">
        <f>VLOOKUP($J$15,Liste!$A$2:$AC$187,31)</f>
        <v>#REF!</v>
      </c>
      <c r="U15" s="66">
        <f>VLOOKUP($J$15,Liste!$A$2:$AH$187,32)</f>
        <v>1.34152469738182</v>
      </c>
      <c r="V15" s="66">
        <f>VLOOKUP($J$15,Liste!$A$2:$AH$187,33)</f>
        <v>1.5029221072121799</v>
      </c>
      <c r="W15" s="66">
        <f>VLOOKUP($J$15,Liste!$A$2:$AH$187,34)</f>
        <v>1.5308611724315</v>
      </c>
    </row>
    <row r="16" spans="1:23" x14ac:dyDescent="0.25">
      <c r="A16" s="53" t="s">
        <v>116</v>
      </c>
      <c r="B16" s="66">
        <f>'Synthèse Grandes Familles'!B9</f>
        <v>0.77591980761486801</v>
      </c>
      <c r="C16" s="66">
        <f>'Synthèse Grandes Familles'!C9</f>
        <v>0.66139315949890298</v>
      </c>
      <c r="D16" s="66">
        <f>'Synthèse Grandes Familles'!D9</f>
        <v>2.6219346979489801E-3</v>
      </c>
      <c r="E16" s="66">
        <f>'Synthèse Grandes Familles'!E9</f>
        <v>0.40455092029513101</v>
      </c>
      <c r="F16" s="66">
        <f>'Synthèse Grandes Familles'!F9</f>
        <v>-0.35036455263456701</v>
      </c>
      <c r="G16" s="66">
        <f>'Synthèse Grandes Familles'!G9</f>
        <v>-0.193605431359406</v>
      </c>
      <c r="H16" s="66">
        <f>'Synthèse Grandes Familles'!H9</f>
        <v>-0.27303606341223702</v>
      </c>
      <c r="I16" s="66">
        <f>'Synthèse Grandes Familles'!I9</f>
        <v>-7.9402362807877501E-4</v>
      </c>
      <c r="J16" s="53" t="s">
        <v>116</v>
      </c>
      <c r="K16" s="66">
        <f>Synthèse!B29</f>
        <v>3.0590296087999999E-2</v>
      </c>
      <c r="L16" s="66">
        <f>Synthèse!C29</f>
        <v>1.28128800400869E-2</v>
      </c>
      <c r="M16" s="66">
        <f>Synthèse!D29</f>
        <v>-0.16298967843276299</v>
      </c>
      <c r="N16" s="66">
        <f>Synthèse!E29</f>
        <v>-0.29458468505039298</v>
      </c>
      <c r="O16" s="66">
        <f>Synthèse!F29</f>
        <v>-0.27500987299010399</v>
      </c>
      <c r="P16" s="66">
        <f>Synthèse!G29</f>
        <v>-0.139347931804359</v>
      </c>
      <c r="Q16" s="66">
        <f>Synthèse!H29</f>
        <v>0.20175908218069799</v>
      </c>
      <c r="R16" s="66">
        <f>Synthèse!I29</f>
        <v>0.49092678440332499</v>
      </c>
      <c r="S16" s="66">
        <f>Synthèse!J29</f>
        <v>0.45850813303121801</v>
      </c>
      <c r="T16" s="66">
        <f>Synthèse!K29</f>
        <v>0.29839723223351</v>
      </c>
      <c r="U16" s="66">
        <f>Synthèse!L29</f>
        <v>0.55681177097090795</v>
      </c>
      <c r="V16" s="66">
        <f>Synthèse!M29</f>
        <v>0.86602802261201395</v>
      </c>
      <c r="W16" s="66">
        <f>Synthèse!N29</f>
        <v>0.77591980761486801</v>
      </c>
    </row>
    <row r="35" spans="1:10" ht="15.75" customHeight="1" x14ac:dyDescent="0.25">
      <c r="A35" s="74" t="s">
        <v>1021</v>
      </c>
    </row>
    <row r="36" spans="1:10" ht="15.75" customHeight="1" x14ac:dyDescent="0.25">
      <c r="A36" s="74"/>
      <c r="J36" s="74" t="s">
        <v>1021</v>
      </c>
    </row>
    <row r="37" spans="1:10" ht="18.75" customHeight="1" x14ac:dyDescent="0.3">
      <c r="A37" s="54" t="s">
        <v>138</v>
      </c>
      <c r="B37" s="6"/>
      <c r="C37" s="6"/>
    </row>
    <row r="38" spans="1:10" ht="15.75" customHeight="1" x14ac:dyDescent="0.25"/>
    <row r="39" spans="1:10" x14ac:dyDescent="0.25">
      <c r="A39" s="56"/>
      <c r="B39" s="19" t="s">
        <v>121</v>
      </c>
      <c r="C39" s="20" t="s">
        <v>255</v>
      </c>
    </row>
    <row r="40" spans="1:10" x14ac:dyDescent="0.25">
      <c r="A40" s="57" t="s">
        <v>141</v>
      </c>
      <c r="B40" s="55">
        <f>G41</f>
        <v>1.06201368976732</v>
      </c>
      <c r="C40" s="60" t="str">
        <f>H41</f>
        <v>FAP228 - DEP</v>
      </c>
      <c r="F40" t="s">
        <v>158</v>
      </c>
      <c r="G40" t="s">
        <v>121</v>
      </c>
      <c r="H40" t="s">
        <v>139</v>
      </c>
    </row>
    <row r="41" spans="1:10" x14ac:dyDescent="0.25">
      <c r="A41" s="57" t="s">
        <v>142</v>
      </c>
      <c r="B41" s="55">
        <f t="shared" ref="B41:B52" si="0">G42</f>
        <v>1.51114148232311</v>
      </c>
      <c r="C41" s="60" t="str">
        <f t="shared" ref="C41:C52" si="1">H42</f>
        <v>FAP228 - DEP</v>
      </c>
      <c r="F41" t="s">
        <v>141</v>
      </c>
      <c r="G41">
        <f>VLOOKUP($A$9,Fiche_2!$A$2:$Y$187,2)</f>
        <v>1.06201368976732</v>
      </c>
      <c r="H41" t="str">
        <f>VLOOKUP($A$9,Fiche_2!$A$2:$Y$187,14)</f>
        <v>FAP228 - DEP</v>
      </c>
    </row>
    <row r="42" spans="1:10" x14ac:dyDescent="0.25">
      <c r="A42" s="57" t="s">
        <v>143</v>
      </c>
      <c r="B42" s="55">
        <f t="shared" si="0"/>
        <v>1.4890383571095001</v>
      </c>
      <c r="C42" s="60" t="str">
        <f t="shared" si="1"/>
        <v>FAP228 - DEP</v>
      </c>
      <c r="F42" t="s">
        <v>142</v>
      </c>
      <c r="G42">
        <f>VLOOKUP($A$9,Fiche_2!$A$2:$Y$187,3)</f>
        <v>1.51114148232311</v>
      </c>
      <c r="H42" t="str">
        <f>VLOOKUP($A$9,Fiche_2!$A$2:$Y$187,15)</f>
        <v>FAP228 - DEP</v>
      </c>
    </row>
    <row r="43" spans="1:10" x14ac:dyDescent="0.25">
      <c r="A43" s="57" t="s">
        <v>144</v>
      </c>
      <c r="B43" s="55">
        <f t="shared" si="0"/>
        <v>1.2174891603020599</v>
      </c>
      <c r="C43" s="60" t="str">
        <f t="shared" si="1"/>
        <v>FAP86 - DEP</v>
      </c>
      <c r="F43" t="s">
        <v>143</v>
      </c>
      <c r="G43">
        <f>VLOOKUP($A$9,Fiche_2!$A$2:$Y$187,4)</f>
        <v>1.4890383571095001</v>
      </c>
      <c r="H43" t="str">
        <f>VLOOKUP($A$9,Fiche_2!$A$2:$Y$187,16)</f>
        <v>FAP228 - DEP</v>
      </c>
    </row>
    <row r="44" spans="1:10" x14ac:dyDescent="0.25">
      <c r="A44" s="57" t="s">
        <v>145</v>
      </c>
      <c r="B44" s="55">
        <f t="shared" si="0"/>
        <v>1.1688525361437001</v>
      </c>
      <c r="C44" s="60" t="str">
        <f t="shared" si="1"/>
        <v>FAP228 - DEP</v>
      </c>
      <c r="F44" t="s">
        <v>144</v>
      </c>
      <c r="G44">
        <f>VLOOKUP($A$9,Fiche_2!$A$2:$Y$187,5)</f>
        <v>1.2174891603020599</v>
      </c>
      <c r="H44" t="str">
        <f>VLOOKUP($A$9,Fiche_2!$A$2:$Y$187,17)</f>
        <v>FAP86 - DEP</v>
      </c>
    </row>
    <row r="45" spans="1:10" x14ac:dyDescent="0.25">
      <c r="A45" s="57" t="s">
        <v>146</v>
      </c>
      <c r="B45" s="55">
        <f t="shared" si="0"/>
        <v>1.3577592139941399</v>
      </c>
      <c r="C45" s="60" t="str">
        <f t="shared" si="1"/>
        <v>FAP228 - DEP</v>
      </c>
      <c r="F45" t="s">
        <v>145</v>
      </c>
      <c r="G45">
        <f>VLOOKUP($A$9,Fiche_2!$A$2:$Y$187,6)</f>
        <v>1.1688525361437001</v>
      </c>
      <c r="H45" t="str">
        <f>VLOOKUP($A$9,Fiche_2!$A$2:$Y$187,18)</f>
        <v>FAP228 - DEP</v>
      </c>
    </row>
    <row r="46" spans="1:10" x14ac:dyDescent="0.25">
      <c r="A46" s="57" t="s">
        <v>147</v>
      </c>
      <c r="B46" s="55">
        <f t="shared" si="0"/>
        <v>1.7432314690767201</v>
      </c>
      <c r="C46" s="60" t="str">
        <f t="shared" si="1"/>
        <v>FAP228 - DEP</v>
      </c>
      <c r="F46" t="s">
        <v>146</v>
      </c>
      <c r="G46">
        <f>VLOOKUP($A$9,Fiche_2!$A$2:$Y$187,7)</f>
        <v>1.3577592139941399</v>
      </c>
      <c r="H46" t="str">
        <f>VLOOKUP($A$9,Fiche_2!$A$2:$Y$187,19)</f>
        <v>FAP228 - DEP</v>
      </c>
    </row>
    <row r="47" spans="1:10" x14ac:dyDescent="0.25">
      <c r="A47" s="57" t="s">
        <v>148</v>
      </c>
      <c r="B47" s="55">
        <f t="shared" si="0"/>
        <v>1.90481577676969</v>
      </c>
      <c r="C47" s="60" t="str">
        <f t="shared" si="1"/>
        <v>FAP228 - DEP</v>
      </c>
      <c r="F47" t="s">
        <v>147</v>
      </c>
      <c r="G47">
        <f>VLOOKUP($A$9,Fiche_2!$A$2:$Y$187,8)</f>
        <v>1.7432314690767201</v>
      </c>
      <c r="H47" t="str">
        <f>VLOOKUP($A$9,Fiche_2!$A$2:$Y$187,20)</f>
        <v>FAP228 - DEP</v>
      </c>
    </row>
    <row r="48" spans="1:10" x14ac:dyDescent="0.25">
      <c r="A48" s="57" t="s">
        <v>149</v>
      </c>
      <c r="B48" s="55">
        <f t="shared" si="0"/>
        <v>1.1867227663624</v>
      </c>
      <c r="C48" s="60" t="str">
        <f t="shared" si="1"/>
        <v>FAP228 - DEP</v>
      </c>
      <c r="F48" t="s">
        <v>148</v>
      </c>
      <c r="G48">
        <f>VLOOKUP($A$9,Fiche_2!$A$2:$Y$187,9)</f>
        <v>1.90481577676969</v>
      </c>
      <c r="H48" t="str">
        <f>VLOOKUP($A$9,Fiche_2!$A$2:$Y$187,21)</f>
        <v>FAP228 - DEP</v>
      </c>
    </row>
    <row r="49" spans="1:8" x14ac:dyDescent="0.25">
      <c r="A49" s="57" t="s">
        <v>150</v>
      </c>
      <c r="B49" s="55">
        <f t="shared" si="0"/>
        <v>1.63323250688387</v>
      </c>
      <c r="C49" s="60" t="str">
        <f t="shared" si="1"/>
        <v>FAP228 - DEP</v>
      </c>
      <c r="F49" t="s">
        <v>149</v>
      </c>
      <c r="G49">
        <f>VLOOKUP($A$9,Fiche_2!$A$2:$Y$187,10)</f>
        <v>1.1867227663624</v>
      </c>
      <c r="H49" t="str">
        <f>VLOOKUP($A$9,Fiche_2!$A$2:$Y$187,22)</f>
        <v>FAP228 - DEP</v>
      </c>
    </row>
    <row r="50" spans="1:8" x14ac:dyDescent="0.25">
      <c r="A50" s="57" t="s">
        <v>151</v>
      </c>
      <c r="B50" s="55">
        <f t="shared" si="0"/>
        <v>1.90140733633521</v>
      </c>
      <c r="C50" s="60" t="str">
        <f t="shared" si="1"/>
        <v>FAP228 - DEP</v>
      </c>
      <c r="F50" t="s">
        <v>150</v>
      </c>
      <c r="G50">
        <f>VLOOKUP($A$9,Fiche_2!$A$2:$Y$187,11)</f>
        <v>1.63323250688387</v>
      </c>
      <c r="H50" t="str">
        <f>VLOOKUP($A$9,Fiche_2!$A$2:$Y$187,23)</f>
        <v>FAP228 - DEP</v>
      </c>
    </row>
    <row r="51" spans="1:8" x14ac:dyDescent="0.25">
      <c r="A51" s="57" t="s">
        <v>152</v>
      </c>
      <c r="B51" s="55">
        <f t="shared" si="0"/>
        <v>1.68382958227806</v>
      </c>
      <c r="C51" s="60" t="str">
        <f t="shared" si="1"/>
        <v>FAP228 - DEP</v>
      </c>
      <c r="F51" t="s">
        <v>151</v>
      </c>
      <c r="G51">
        <f>VLOOKUP($A$9,Fiche_2!$A$2:$Y$187,12)</f>
        <v>1.90140733633521</v>
      </c>
      <c r="H51" t="str">
        <f>VLOOKUP($A$9,Fiche_2!$A$2:$Y$187,24)</f>
        <v>FAP228 - DEP</v>
      </c>
    </row>
    <row r="52" spans="1:8" ht="15.75" customHeight="1" x14ac:dyDescent="0.25">
      <c r="A52" s="58" t="s">
        <v>131</v>
      </c>
      <c r="B52" s="59">
        <f t="shared" si="0"/>
        <v>1.5308611724315</v>
      </c>
      <c r="C52" s="61" t="str">
        <f t="shared" si="1"/>
        <v>2</v>
      </c>
      <c r="F52" t="s">
        <v>152</v>
      </c>
      <c r="G52">
        <f>VLOOKUP($A$9,Fiche_2!$A$2:$Y$187,13)</f>
        <v>1.68382958227806</v>
      </c>
      <c r="H52" t="str">
        <f>VLOOKUP($A$9,Fiche_2!$A$2:$Y$187,25)</f>
        <v>FAP228 - DEP</v>
      </c>
    </row>
    <row r="53" spans="1:8" x14ac:dyDescent="0.25">
      <c r="F53" t="s">
        <v>131</v>
      </c>
      <c r="G53" s="62">
        <f>F9</f>
        <v>1.5308611724315</v>
      </c>
      <c r="H53" t="str">
        <f>O9</f>
        <v>2</v>
      </c>
    </row>
    <row r="54" spans="1:8" ht="15.75" customHeight="1" x14ac:dyDescent="0.25">
      <c r="A54" s="74" t="s">
        <v>1021</v>
      </c>
    </row>
  </sheetData>
  <mergeCells count="4">
    <mergeCell ref="A2:S2"/>
    <mergeCell ref="A5:S5"/>
    <mergeCell ref="B8:D8"/>
    <mergeCell ref="B9:D9"/>
  </mergeCells>
  <conditionalFormatting sqref="G9:G10">
    <cfRule type="cellIs" dxfId="17" priority="1" operator="equal">
      <formula>"5.2"</formula>
    </cfRule>
    <cfRule type="cellIs" dxfId="16" priority="7" operator="equal">
      <formula>"5.1"</formula>
    </cfRule>
    <cfRule type="cellIs" dxfId="15" priority="8" operator="equal">
      <formula>"4"</formula>
    </cfRule>
    <cfRule type="cellIs" dxfId="14" priority="9" operator="equal">
      <formula>"2"</formula>
    </cfRule>
    <cfRule type="cellIs" dxfId="13" priority="10" operator="equal">
      <formula>"1"</formula>
    </cfRule>
    <cfRule type="cellIs" dxfId="12" priority="11" operator="equal">
      <formula>"3"</formula>
    </cfRule>
  </conditionalFormatting>
  <conditionalFormatting sqref="I9:O9">
    <cfRule type="cellIs" dxfId="11" priority="2" operator="equal">
      <formula>"5"</formula>
    </cfRule>
    <cfRule type="cellIs" dxfId="10" priority="3" operator="equal">
      <formula>"4"</formula>
    </cfRule>
    <cfRule type="cellIs" dxfId="9" priority="4" operator="equal">
      <formula>"2"</formula>
    </cfRule>
    <cfRule type="cellIs" dxfId="8" priority="5" operator="equal">
      <formula>"1"</formula>
    </cfRule>
    <cfRule type="cellIs" dxfId="7" priority="6" operator="equal">
      <formula>"3"</formula>
    </cfRule>
  </conditionalFormatting>
  <pageMargins left="0.7" right="0.7" top="0.75" bottom="0.75" header="0.3" footer="0.3"/>
  <pageSetup paperSize="9" scale="45" orientation="landscape"/>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684975E2-3D2B-4326-A58E-17A1A2A2E9BB}">
          <x14:formula1>
            <xm:f>Menus!$D$2:$D$210</xm:f>
          </x14:formula1>
          <xm:sqref>A5:S5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V215"/>
  <sheetViews>
    <sheetView zoomScaleNormal="100" workbookViewId="0">
      <pane ySplit="6" topLeftCell="A7" activePane="bottomLeft" state="frozen"/>
      <selection activeCell="L40" sqref="L40"/>
      <selection pane="bottomLeft" activeCell="K4" sqref="K4"/>
    </sheetView>
  </sheetViews>
  <sheetFormatPr baseColWidth="10" defaultRowHeight="15" x14ac:dyDescent="0.25"/>
  <cols>
    <col min="2" max="2" width="83.5703125" customWidth="1"/>
    <col min="3" max="3" width="13.7109375" customWidth="1"/>
    <col min="4" max="4" width="10.7109375" customWidth="1"/>
    <col min="5" max="5" width="13.85546875" customWidth="1"/>
    <col min="6" max="6" width="14.42578125" customWidth="1"/>
    <col min="7" max="7" width="14.85546875" customWidth="1"/>
    <col min="8" max="8" width="12.7109375" customWidth="1"/>
    <col min="9" max="9" width="15.7109375" customWidth="1"/>
    <col min="10" max="10" width="17" customWidth="1"/>
    <col min="11" max="11" width="16.5703125" customWidth="1"/>
    <col min="12" max="12" width="19.5703125" customWidth="1"/>
    <col min="13" max="13" width="15.7109375" customWidth="1"/>
    <col min="15" max="15" width="17.140625" customWidth="1"/>
  </cols>
  <sheetData>
    <row r="2" spans="1:22" ht="23.25" customHeight="1" x14ac:dyDescent="0.35">
      <c r="A2" s="128" t="s">
        <v>1030</v>
      </c>
      <c r="B2" s="128"/>
      <c r="C2" s="128"/>
      <c r="D2" s="128"/>
      <c r="E2" s="128"/>
      <c r="F2" s="128"/>
      <c r="G2" s="128"/>
      <c r="H2" s="128"/>
      <c r="I2" s="128"/>
      <c r="J2" s="128"/>
      <c r="K2" s="128"/>
      <c r="L2" s="128"/>
      <c r="M2" s="128"/>
    </row>
    <row r="3" spans="1:22" ht="12.75" customHeight="1" x14ac:dyDescent="0.35">
      <c r="A3" s="81"/>
      <c r="B3" s="81"/>
      <c r="C3" s="81"/>
      <c r="D3" s="81"/>
      <c r="E3" s="81"/>
      <c r="F3" s="81"/>
      <c r="G3" s="81"/>
      <c r="H3" s="81"/>
      <c r="I3" s="81"/>
      <c r="J3" s="81"/>
      <c r="K3" s="81"/>
      <c r="L3" s="81"/>
    </row>
    <row r="4" spans="1:22" ht="17.25" customHeight="1" x14ac:dyDescent="0.35">
      <c r="A4" s="74" t="s">
        <v>1021</v>
      </c>
      <c r="B4" s="81"/>
      <c r="C4" s="81"/>
      <c r="D4" s="81"/>
      <c r="E4" s="81"/>
      <c r="F4" s="81"/>
      <c r="G4" s="81"/>
      <c r="H4" s="81"/>
      <c r="I4" s="81"/>
      <c r="J4" s="81"/>
      <c r="K4" s="81"/>
      <c r="L4" s="81"/>
    </row>
    <row r="5" spans="1:22" ht="23.25" customHeight="1" x14ac:dyDescent="0.35">
      <c r="A5" s="76"/>
      <c r="B5" s="76"/>
      <c r="C5" s="77"/>
      <c r="D5" s="77"/>
      <c r="E5" s="81"/>
      <c r="F5" s="81"/>
      <c r="G5" s="81"/>
      <c r="H5" s="76"/>
      <c r="I5" s="77"/>
      <c r="J5" s="76"/>
      <c r="K5" s="76"/>
      <c r="L5" s="76"/>
      <c r="M5" s="78"/>
      <c r="N5" s="78"/>
      <c r="O5" s="76"/>
      <c r="P5" s="76"/>
      <c r="Q5" s="77"/>
      <c r="R5" s="76"/>
      <c r="S5" s="76"/>
      <c r="T5" s="76"/>
      <c r="U5" s="78"/>
      <c r="V5" s="76"/>
    </row>
    <row r="6" spans="1:22" ht="50.25" customHeight="1" x14ac:dyDescent="0.25">
      <c r="A6" s="69" t="s">
        <v>117</v>
      </c>
      <c r="B6" s="69" t="s">
        <v>118</v>
      </c>
      <c r="C6" s="69" t="s">
        <v>128</v>
      </c>
      <c r="D6" s="84" t="s">
        <v>1022</v>
      </c>
      <c r="E6" s="83" t="s">
        <v>120</v>
      </c>
      <c r="F6" s="69" t="s">
        <v>121</v>
      </c>
      <c r="G6" s="69" t="s">
        <v>122</v>
      </c>
      <c r="H6" s="69" t="s">
        <v>123</v>
      </c>
      <c r="I6" s="69" t="s">
        <v>124</v>
      </c>
      <c r="J6" s="69" t="s">
        <v>259</v>
      </c>
      <c r="K6" s="69" t="s">
        <v>126</v>
      </c>
      <c r="L6" s="69" t="s">
        <v>127</v>
      </c>
      <c r="M6" s="69" t="s">
        <v>1024</v>
      </c>
    </row>
    <row r="7" spans="1:22" x14ac:dyDescent="0.25">
      <c r="A7" t="s">
        <v>320</v>
      </c>
      <c r="B7" t="s">
        <v>321</v>
      </c>
      <c r="C7" t="s">
        <v>854</v>
      </c>
      <c r="D7" s="80">
        <v>6357.8</v>
      </c>
      <c r="E7" s="79">
        <v>-0.233389957266248</v>
      </c>
      <c r="F7" s="82">
        <v>2</v>
      </c>
      <c r="G7" s="82">
        <v>5</v>
      </c>
      <c r="H7" s="82">
        <v>3</v>
      </c>
      <c r="I7" s="82">
        <v>2</v>
      </c>
      <c r="J7" s="82">
        <v>5</v>
      </c>
      <c r="K7" s="82">
        <v>3</v>
      </c>
      <c r="L7" s="82">
        <v>5</v>
      </c>
      <c r="M7" s="82">
        <v>3</v>
      </c>
    </row>
    <row r="8" spans="1:22" x14ac:dyDescent="0.25">
      <c r="A8" t="s">
        <v>323</v>
      </c>
      <c r="B8" t="s">
        <v>324</v>
      </c>
      <c r="C8" t="s">
        <v>854</v>
      </c>
      <c r="D8" s="80">
        <v>3879.6</v>
      </c>
      <c r="E8" s="79">
        <v>4.3927791297235098E-2</v>
      </c>
      <c r="F8" s="82">
        <v>3</v>
      </c>
      <c r="G8" s="82">
        <v>4</v>
      </c>
      <c r="H8" s="82">
        <v>4</v>
      </c>
      <c r="I8" s="82">
        <v>2</v>
      </c>
      <c r="J8" s="82">
        <v>4</v>
      </c>
      <c r="K8" s="82">
        <v>4</v>
      </c>
      <c r="L8" s="82">
        <v>5</v>
      </c>
      <c r="M8" s="82">
        <v>4</v>
      </c>
    </row>
    <row r="9" spans="1:22" x14ac:dyDescent="0.25">
      <c r="A9" t="s">
        <v>326</v>
      </c>
      <c r="B9" t="s">
        <v>327</v>
      </c>
      <c r="C9" t="s">
        <v>854</v>
      </c>
      <c r="D9" s="80">
        <v>1238.3</v>
      </c>
      <c r="E9" s="79">
        <v>0.72029554581324196</v>
      </c>
      <c r="F9" s="82" t="s">
        <v>855</v>
      </c>
      <c r="G9" s="82">
        <v>5</v>
      </c>
      <c r="H9" s="82">
        <v>3</v>
      </c>
      <c r="I9" s="82">
        <v>2</v>
      </c>
      <c r="J9" s="82">
        <v>3</v>
      </c>
      <c r="K9" s="82">
        <v>3</v>
      </c>
      <c r="L9" s="82">
        <v>5</v>
      </c>
      <c r="M9" s="82">
        <v>4</v>
      </c>
    </row>
    <row r="10" spans="1:22" x14ac:dyDescent="0.25">
      <c r="A10" t="s">
        <v>329</v>
      </c>
      <c r="B10" t="s">
        <v>9</v>
      </c>
      <c r="C10" t="s">
        <v>854</v>
      </c>
      <c r="D10" s="80">
        <v>1395.6</v>
      </c>
      <c r="E10" s="79">
        <v>0.289050525927246</v>
      </c>
      <c r="F10" s="82">
        <v>4</v>
      </c>
      <c r="G10" s="82">
        <v>5</v>
      </c>
      <c r="H10" s="82">
        <v>2</v>
      </c>
      <c r="I10" s="82">
        <v>4</v>
      </c>
      <c r="J10" s="82">
        <v>5</v>
      </c>
      <c r="K10" s="82">
        <v>4</v>
      </c>
      <c r="L10" s="82">
        <v>5</v>
      </c>
      <c r="M10" s="82"/>
    </row>
    <row r="11" spans="1:22" x14ac:dyDescent="0.25">
      <c r="A11" t="s">
        <v>331</v>
      </c>
      <c r="B11" t="s">
        <v>332</v>
      </c>
      <c r="C11" t="s">
        <v>854</v>
      </c>
      <c r="D11" s="80">
        <v>4635.6000000000004</v>
      </c>
      <c r="E11" s="79">
        <v>0.116427087776382</v>
      </c>
      <c r="F11" s="82">
        <v>3</v>
      </c>
      <c r="G11" s="82">
        <v>5</v>
      </c>
      <c r="H11" s="82">
        <v>1</v>
      </c>
      <c r="I11" s="82">
        <v>1</v>
      </c>
      <c r="J11" s="82">
        <v>5</v>
      </c>
      <c r="K11" s="82">
        <v>4</v>
      </c>
      <c r="L11" s="82">
        <v>3</v>
      </c>
      <c r="M11" s="82">
        <v>5</v>
      </c>
    </row>
    <row r="12" spans="1:22" x14ac:dyDescent="0.25">
      <c r="A12" t="s">
        <v>334</v>
      </c>
      <c r="B12" t="s">
        <v>335</v>
      </c>
      <c r="C12" t="s">
        <v>854</v>
      </c>
      <c r="D12" s="80">
        <v>17413.3</v>
      </c>
      <c r="E12" s="79">
        <v>0.33666802136582802</v>
      </c>
      <c r="F12" s="82">
        <v>4</v>
      </c>
      <c r="G12" s="82">
        <v>5</v>
      </c>
      <c r="H12" s="82">
        <v>3</v>
      </c>
      <c r="I12" s="82">
        <v>1</v>
      </c>
      <c r="J12" s="82">
        <v>3</v>
      </c>
      <c r="K12" s="82">
        <v>4</v>
      </c>
      <c r="L12" s="82">
        <v>5</v>
      </c>
      <c r="M12" s="82">
        <v>5</v>
      </c>
    </row>
    <row r="13" spans="1:22" x14ac:dyDescent="0.25">
      <c r="A13" t="s">
        <v>337</v>
      </c>
      <c r="B13" t="s">
        <v>338</v>
      </c>
      <c r="C13" t="s">
        <v>854</v>
      </c>
      <c r="D13" s="80">
        <v>4217.8</v>
      </c>
      <c r="E13" s="79">
        <v>-0.19979004281979401</v>
      </c>
      <c r="F13" s="82">
        <v>3</v>
      </c>
      <c r="G13" s="82">
        <v>5</v>
      </c>
      <c r="H13" s="82">
        <v>3</v>
      </c>
      <c r="I13" s="82">
        <v>1</v>
      </c>
      <c r="J13" s="82">
        <v>5</v>
      </c>
      <c r="K13" s="82">
        <v>4</v>
      </c>
      <c r="L13" s="82">
        <v>5</v>
      </c>
      <c r="M13" s="82">
        <v>4</v>
      </c>
    </row>
    <row r="14" spans="1:22" ht="15" customHeight="1" x14ac:dyDescent="0.25">
      <c r="A14" t="s">
        <v>340</v>
      </c>
      <c r="B14" t="s">
        <v>10</v>
      </c>
      <c r="C14" t="s">
        <v>854</v>
      </c>
      <c r="D14" s="80">
        <v>6778.2</v>
      </c>
      <c r="E14" s="79">
        <v>0.35868499270174098</v>
      </c>
      <c r="F14" s="82">
        <v>4</v>
      </c>
      <c r="G14" s="82">
        <v>3</v>
      </c>
      <c r="H14" s="82">
        <v>3</v>
      </c>
      <c r="I14" s="82">
        <v>4</v>
      </c>
      <c r="J14" s="82">
        <v>2</v>
      </c>
      <c r="K14" s="82">
        <v>2</v>
      </c>
      <c r="L14" s="82">
        <v>4</v>
      </c>
      <c r="M14" s="82">
        <v>3</v>
      </c>
    </row>
    <row r="15" spans="1:22" x14ac:dyDescent="0.25">
      <c r="A15" t="s">
        <v>342</v>
      </c>
      <c r="B15" t="s">
        <v>11</v>
      </c>
      <c r="C15" t="s">
        <v>854</v>
      </c>
      <c r="D15" s="80">
        <v>3850.8</v>
      </c>
      <c r="E15" s="79">
        <v>-0.78387638714792196</v>
      </c>
      <c r="F15" s="82">
        <v>1</v>
      </c>
      <c r="G15" s="82">
        <v>1</v>
      </c>
      <c r="H15" s="82">
        <v>5</v>
      </c>
      <c r="I15" s="82">
        <v>4</v>
      </c>
      <c r="J15" s="82">
        <v>1</v>
      </c>
      <c r="K15" s="82">
        <v>1</v>
      </c>
      <c r="L15" s="82">
        <v>5</v>
      </c>
      <c r="M15" s="82">
        <v>2</v>
      </c>
    </row>
    <row r="16" spans="1:22" x14ac:dyDescent="0.25">
      <c r="A16" t="s">
        <v>344</v>
      </c>
      <c r="B16" t="s">
        <v>345</v>
      </c>
      <c r="C16" t="s">
        <v>856</v>
      </c>
      <c r="D16" s="80">
        <v>349</v>
      </c>
      <c r="E16" s="79" t="s">
        <v>12</v>
      </c>
      <c r="F16" s="82" t="s">
        <v>12</v>
      </c>
      <c r="G16" s="82" t="s">
        <v>12</v>
      </c>
      <c r="H16" s="82" t="s">
        <v>12</v>
      </c>
      <c r="I16" s="82" t="s">
        <v>12</v>
      </c>
      <c r="J16" s="82" t="s">
        <v>12</v>
      </c>
      <c r="K16" s="82" t="s">
        <v>12</v>
      </c>
      <c r="L16" s="82" t="s">
        <v>12</v>
      </c>
      <c r="M16" s="82" t="s">
        <v>12</v>
      </c>
    </row>
    <row r="17" spans="1:13" x14ac:dyDescent="0.25">
      <c r="A17" t="s">
        <v>347</v>
      </c>
      <c r="B17" t="s">
        <v>348</v>
      </c>
      <c r="C17" t="s">
        <v>854</v>
      </c>
      <c r="D17" s="80">
        <v>423.1</v>
      </c>
      <c r="E17" s="79">
        <v>1.28271183391462</v>
      </c>
      <c r="F17" s="82" t="s">
        <v>857</v>
      </c>
      <c r="G17" s="82">
        <v>3</v>
      </c>
      <c r="H17" s="82">
        <v>5</v>
      </c>
      <c r="I17" s="82">
        <v>3</v>
      </c>
      <c r="J17" s="82">
        <v>5</v>
      </c>
      <c r="K17" s="82">
        <v>3</v>
      </c>
      <c r="L17" s="82">
        <v>5</v>
      </c>
      <c r="M17" s="82"/>
    </row>
    <row r="18" spans="1:13" x14ac:dyDescent="0.25">
      <c r="A18" t="s">
        <v>350</v>
      </c>
      <c r="B18" t="s">
        <v>13</v>
      </c>
      <c r="C18" t="s">
        <v>856</v>
      </c>
      <c r="D18" s="80">
        <v>222.7</v>
      </c>
      <c r="E18" s="79" t="s">
        <v>12</v>
      </c>
      <c r="F18" s="82" t="s">
        <v>12</v>
      </c>
      <c r="G18" s="82" t="s">
        <v>12</v>
      </c>
      <c r="H18" s="82" t="s">
        <v>12</v>
      </c>
      <c r="I18" s="82" t="s">
        <v>12</v>
      </c>
      <c r="J18" s="82" t="s">
        <v>12</v>
      </c>
      <c r="K18" s="82" t="s">
        <v>12</v>
      </c>
      <c r="L18" s="82" t="s">
        <v>12</v>
      </c>
      <c r="M18" s="82" t="s">
        <v>12</v>
      </c>
    </row>
    <row r="19" spans="1:13" x14ac:dyDescent="0.25">
      <c r="A19" t="s">
        <v>352</v>
      </c>
      <c r="B19" t="s">
        <v>353</v>
      </c>
      <c r="C19" t="s">
        <v>854</v>
      </c>
      <c r="D19" s="80">
        <v>5532.9</v>
      </c>
      <c r="E19" s="79">
        <v>0.33280401477407801</v>
      </c>
      <c r="F19" s="82">
        <v>4</v>
      </c>
      <c r="G19" s="82">
        <v>5</v>
      </c>
      <c r="H19" s="82">
        <v>1</v>
      </c>
      <c r="I19" s="82">
        <v>1</v>
      </c>
      <c r="J19" s="82">
        <v>3</v>
      </c>
      <c r="K19" s="82">
        <v>5</v>
      </c>
      <c r="L19" s="82">
        <v>3</v>
      </c>
      <c r="M19" s="82">
        <v>4</v>
      </c>
    </row>
    <row r="20" spans="1:13" x14ac:dyDescent="0.25">
      <c r="A20" t="s">
        <v>355</v>
      </c>
      <c r="B20" t="s">
        <v>356</v>
      </c>
      <c r="C20" t="s">
        <v>854</v>
      </c>
      <c r="D20" s="80">
        <v>5235.5</v>
      </c>
      <c r="E20" s="79">
        <v>1.0859687174446899</v>
      </c>
      <c r="F20" s="82" t="s">
        <v>857</v>
      </c>
      <c r="G20" s="82">
        <v>5</v>
      </c>
      <c r="H20" s="82">
        <v>2</v>
      </c>
      <c r="I20" s="82">
        <v>3</v>
      </c>
      <c r="J20" s="82">
        <v>4</v>
      </c>
      <c r="K20" s="82">
        <v>4</v>
      </c>
      <c r="L20" s="82">
        <v>4</v>
      </c>
      <c r="M20" s="82">
        <v>3</v>
      </c>
    </row>
    <row r="21" spans="1:13" x14ac:dyDescent="0.25">
      <c r="A21" t="s">
        <v>358</v>
      </c>
      <c r="B21" t="s">
        <v>359</v>
      </c>
      <c r="C21" t="s">
        <v>854</v>
      </c>
      <c r="D21" s="80">
        <v>2107.5</v>
      </c>
      <c r="E21" s="79">
        <v>1.0006467680433</v>
      </c>
      <c r="F21" s="82" t="s">
        <v>857</v>
      </c>
      <c r="G21" s="82">
        <v>5</v>
      </c>
      <c r="H21" s="82">
        <v>2</v>
      </c>
      <c r="I21" s="82">
        <v>3</v>
      </c>
      <c r="J21" s="82">
        <v>5</v>
      </c>
      <c r="K21" s="82">
        <v>5</v>
      </c>
      <c r="L21" s="82">
        <v>5</v>
      </c>
      <c r="M21" s="82">
        <v>3</v>
      </c>
    </row>
    <row r="22" spans="1:13" x14ac:dyDescent="0.25">
      <c r="A22" t="s">
        <v>361</v>
      </c>
      <c r="B22" t="s">
        <v>362</v>
      </c>
      <c r="C22" t="s">
        <v>854</v>
      </c>
      <c r="D22" s="80">
        <v>7188</v>
      </c>
      <c r="E22" s="79">
        <v>0.85027062859609603</v>
      </c>
      <c r="F22" s="82" t="s">
        <v>855</v>
      </c>
      <c r="G22" s="82">
        <v>4</v>
      </c>
      <c r="H22" s="82">
        <v>2</v>
      </c>
      <c r="I22" s="82">
        <v>3</v>
      </c>
      <c r="J22" s="82">
        <v>4</v>
      </c>
      <c r="K22" s="82">
        <v>4</v>
      </c>
      <c r="L22" s="82">
        <v>5</v>
      </c>
      <c r="M22" s="82">
        <v>3</v>
      </c>
    </row>
    <row r="23" spans="1:13" x14ac:dyDescent="0.25">
      <c r="A23" t="s">
        <v>364</v>
      </c>
      <c r="B23" t="s">
        <v>168</v>
      </c>
      <c r="C23" t="s">
        <v>854</v>
      </c>
      <c r="D23" s="80">
        <v>12047.1</v>
      </c>
      <c r="E23" s="79">
        <v>1.2348468765612599</v>
      </c>
      <c r="F23" s="82" t="s">
        <v>857</v>
      </c>
      <c r="G23" s="82">
        <v>5</v>
      </c>
      <c r="H23" s="82">
        <v>3</v>
      </c>
      <c r="I23" s="82">
        <v>3</v>
      </c>
      <c r="J23" s="82">
        <v>4</v>
      </c>
      <c r="K23" s="82">
        <v>4</v>
      </c>
      <c r="L23" s="82">
        <v>4</v>
      </c>
      <c r="M23" s="82">
        <v>2</v>
      </c>
    </row>
    <row r="24" spans="1:13" x14ac:dyDescent="0.25">
      <c r="A24" t="s">
        <v>366</v>
      </c>
      <c r="B24" t="s">
        <v>367</v>
      </c>
      <c r="C24" t="s">
        <v>854</v>
      </c>
      <c r="D24" s="80">
        <v>8107.6</v>
      </c>
      <c r="E24" s="79">
        <v>1.39434985303695</v>
      </c>
      <c r="F24" s="82" t="s">
        <v>857</v>
      </c>
      <c r="G24" s="82">
        <v>5</v>
      </c>
      <c r="H24" s="82">
        <v>3</v>
      </c>
      <c r="I24" s="82">
        <v>3</v>
      </c>
      <c r="J24" s="82">
        <v>3</v>
      </c>
      <c r="K24" s="82">
        <v>5</v>
      </c>
      <c r="L24" s="82">
        <v>4</v>
      </c>
      <c r="M24" s="82">
        <v>1</v>
      </c>
    </row>
    <row r="25" spans="1:13" x14ac:dyDescent="0.25">
      <c r="A25" t="s">
        <v>369</v>
      </c>
      <c r="B25" t="s">
        <v>15</v>
      </c>
      <c r="C25" t="s">
        <v>854</v>
      </c>
      <c r="D25" s="80">
        <v>5083.3999999999996</v>
      </c>
      <c r="E25" s="79">
        <v>1.9224556212286199</v>
      </c>
      <c r="F25" s="82" t="s">
        <v>857</v>
      </c>
      <c r="G25" s="82">
        <v>5</v>
      </c>
      <c r="H25" s="82">
        <v>4</v>
      </c>
      <c r="I25" s="82">
        <v>4</v>
      </c>
      <c r="J25" s="82">
        <v>3</v>
      </c>
      <c r="K25" s="82">
        <v>4</v>
      </c>
      <c r="L25" s="82">
        <v>4</v>
      </c>
      <c r="M25" s="82">
        <v>1</v>
      </c>
    </row>
    <row r="26" spans="1:13" x14ac:dyDescent="0.25">
      <c r="A26" t="s">
        <v>371</v>
      </c>
      <c r="B26" t="s">
        <v>14</v>
      </c>
      <c r="C26" t="s">
        <v>854</v>
      </c>
      <c r="D26" s="80">
        <v>632.1</v>
      </c>
      <c r="E26" s="79">
        <v>1.0834623594619299</v>
      </c>
      <c r="F26" s="82" t="s">
        <v>857</v>
      </c>
      <c r="G26" s="82">
        <v>5</v>
      </c>
      <c r="H26" s="82">
        <v>3</v>
      </c>
      <c r="I26" s="82">
        <v>4</v>
      </c>
      <c r="J26" s="82">
        <v>2</v>
      </c>
      <c r="K26" s="82">
        <v>4</v>
      </c>
      <c r="L26" s="82">
        <v>5</v>
      </c>
      <c r="M26" s="82"/>
    </row>
    <row r="27" spans="1:13" x14ac:dyDescent="0.25">
      <c r="A27" t="s">
        <v>373</v>
      </c>
      <c r="B27" t="s">
        <v>374</v>
      </c>
      <c r="C27" t="s">
        <v>854</v>
      </c>
      <c r="D27" s="80">
        <v>3057.6</v>
      </c>
      <c r="E27" s="79">
        <v>1.00370226715773</v>
      </c>
      <c r="F27" s="82" t="s">
        <v>857</v>
      </c>
      <c r="G27" s="82">
        <v>5</v>
      </c>
      <c r="H27" s="82">
        <v>4</v>
      </c>
      <c r="I27" s="82">
        <v>2</v>
      </c>
      <c r="J27" s="82">
        <v>3</v>
      </c>
      <c r="K27" s="82">
        <v>4</v>
      </c>
      <c r="L27" s="82">
        <v>4</v>
      </c>
      <c r="M27" s="82">
        <v>3</v>
      </c>
    </row>
    <row r="28" spans="1:13" x14ac:dyDescent="0.25">
      <c r="A28" t="s">
        <v>376</v>
      </c>
      <c r="B28" t="s">
        <v>377</v>
      </c>
      <c r="C28" t="s">
        <v>854</v>
      </c>
      <c r="D28" s="80">
        <v>4187.3</v>
      </c>
      <c r="E28" s="79">
        <v>1.09761769989226</v>
      </c>
      <c r="F28" s="82" t="s">
        <v>857</v>
      </c>
      <c r="G28" s="82">
        <v>5</v>
      </c>
      <c r="H28" s="82">
        <v>2</v>
      </c>
      <c r="I28" s="82">
        <v>2</v>
      </c>
      <c r="J28" s="82">
        <v>3</v>
      </c>
      <c r="K28" s="82">
        <v>5</v>
      </c>
      <c r="L28" s="82">
        <v>4</v>
      </c>
      <c r="M28" s="82">
        <v>2</v>
      </c>
    </row>
    <row r="29" spans="1:13" x14ac:dyDescent="0.25">
      <c r="A29" t="s">
        <v>379</v>
      </c>
      <c r="B29" t="s">
        <v>380</v>
      </c>
      <c r="C29" t="s">
        <v>854</v>
      </c>
      <c r="D29" s="80">
        <v>8733.5</v>
      </c>
      <c r="E29" s="79">
        <v>1.18175860283226</v>
      </c>
      <c r="F29" s="82" t="s">
        <v>857</v>
      </c>
      <c r="G29" s="82">
        <v>5</v>
      </c>
      <c r="H29" s="82">
        <v>5</v>
      </c>
      <c r="I29" s="82">
        <v>3</v>
      </c>
      <c r="J29" s="82">
        <v>3</v>
      </c>
      <c r="K29" s="82">
        <v>3</v>
      </c>
      <c r="L29" s="82">
        <v>3</v>
      </c>
      <c r="M29" s="82">
        <v>2</v>
      </c>
    </row>
    <row r="30" spans="1:13" x14ac:dyDescent="0.25">
      <c r="A30" t="s">
        <v>382</v>
      </c>
      <c r="B30" t="s">
        <v>383</v>
      </c>
      <c r="C30" t="s">
        <v>854</v>
      </c>
      <c r="D30" s="80">
        <v>11270.9</v>
      </c>
      <c r="E30" s="79">
        <v>1.5308611724315</v>
      </c>
      <c r="F30" s="82" t="s">
        <v>857</v>
      </c>
      <c r="G30" s="82">
        <v>5</v>
      </c>
      <c r="H30" s="82">
        <v>5</v>
      </c>
      <c r="I30" s="82">
        <v>3</v>
      </c>
      <c r="J30" s="82">
        <v>2</v>
      </c>
      <c r="K30" s="82">
        <v>3</v>
      </c>
      <c r="L30" s="82">
        <v>4</v>
      </c>
      <c r="M30" s="82">
        <v>2</v>
      </c>
    </row>
    <row r="31" spans="1:13" x14ac:dyDescent="0.25">
      <c r="A31" t="s">
        <v>385</v>
      </c>
      <c r="B31" t="s">
        <v>386</v>
      </c>
      <c r="C31" t="s">
        <v>854</v>
      </c>
      <c r="D31" s="80">
        <v>1573.5</v>
      </c>
      <c r="E31" s="79">
        <v>0.672020093523508</v>
      </c>
      <c r="F31" s="82" t="s">
        <v>855</v>
      </c>
      <c r="G31" s="82">
        <v>5</v>
      </c>
      <c r="H31" s="82">
        <v>5</v>
      </c>
      <c r="I31" s="82">
        <v>3</v>
      </c>
      <c r="J31" s="82">
        <v>3</v>
      </c>
      <c r="K31" s="82">
        <v>3</v>
      </c>
      <c r="L31" s="82">
        <v>4</v>
      </c>
      <c r="M31" s="82"/>
    </row>
    <row r="32" spans="1:13" x14ac:dyDescent="0.25">
      <c r="A32" t="s">
        <v>388</v>
      </c>
      <c r="B32" t="s">
        <v>389</v>
      </c>
      <c r="C32" t="s">
        <v>854</v>
      </c>
      <c r="D32" s="80">
        <v>7437.1</v>
      </c>
      <c r="E32" s="79">
        <v>0.90882722102520297</v>
      </c>
      <c r="F32" s="82" t="s">
        <v>857</v>
      </c>
      <c r="G32" s="82">
        <v>5</v>
      </c>
      <c r="H32" s="82">
        <v>4</v>
      </c>
      <c r="I32" s="82">
        <v>1</v>
      </c>
      <c r="J32" s="82">
        <v>4</v>
      </c>
      <c r="K32" s="82">
        <v>4</v>
      </c>
      <c r="L32" s="82">
        <v>4</v>
      </c>
      <c r="M32" s="82">
        <v>1</v>
      </c>
    </row>
    <row r="33" spans="1:13" x14ac:dyDescent="0.25">
      <c r="A33" t="s">
        <v>391</v>
      </c>
      <c r="B33" t="s">
        <v>392</v>
      </c>
      <c r="C33" t="s">
        <v>854</v>
      </c>
      <c r="D33" s="80">
        <v>3987</v>
      </c>
      <c r="E33" s="79">
        <v>1.1798813214767201</v>
      </c>
      <c r="F33" s="82" t="s">
        <v>857</v>
      </c>
      <c r="G33" s="82">
        <v>5</v>
      </c>
      <c r="H33" s="82">
        <v>4</v>
      </c>
      <c r="I33" s="82">
        <v>2</v>
      </c>
      <c r="J33" s="82">
        <v>3</v>
      </c>
      <c r="K33" s="82">
        <v>4</v>
      </c>
      <c r="L33" s="82">
        <v>4</v>
      </c>
      <c r="M33" s="82">
        <v>4</v>
      </c>
    </row>
    <row r="34" spans="1:13" x14ac:dyDescent="0.25">
      <c r="A34" t="s">
        <v>394</v>
      </c>
      <c r="B34" t="s">
        <v>395</v>
      </c>
      <c r="C34" t="s">
        <v>854</v>
      </c>
      <c r="D34" s="80">
        <v>14225.1</v>
      </c>
      <c r="E34" s="79">
        <v>1.5183734202739301</v>
      </c>
      <c r="F34" s="82" t="s">
        <v>857</v>
      </c>
      <c r="G34" s="82">
        <v>5</v>
      </c>
      <c r="H34" s="82">
        <v>5</v>
      </c>
      <c r="I34" s="82">
        <v>3</v>
      </c>
      <c r="J34" s="82">
        <v>3</v>
      </c>
      <c r="K34" s="82">
        <v>4</v>
      </c>
      <c r="L34" s="82">
        <v>3</v>
      </c>
      <c r="M34" s="82">
        <v>3</v>
      </c>
    </row>
    <row r="35" spans="1:13" x14ac:dyDescent="0.25">
      <c r="A35" t="s">
        <v>397</v>
      </c>
      <c r="B35" t="s">
        <v>16</v>
      </c>
      <c r="C35" t="s">
        <v>854</v>
      </c>
      <c r="D35" s="80">
        <v>11964.1</v>
      </c>
      <c r="E35" s="79">
        <v>0.71342416720351798</v>
      </c>
      <c r="F35" s="82" t="s">
        <v>855</v>
      </c>
      <c r="G35" s="82">
        <v>4</v>
      </c>
      <c r="H35" s="82">
        <v>2</v>
      </c>
      <c r="I35" s="82">
        <v>3</v>
      </c>
      <c r="J35" s="82">
        <v>4</v>
      </c>
      <c r="K35" s="82">
        <v>4</v>
      </c>
      <c r="L35" s="82">
        <v>4</v>
      </c>
      <c r="M35" s="82">
        <v>1</v>
      </c>
    </row>
    <row r="36" spans="1:13" x14ac:dyDescent="0.25">
      <c r="A36" t="s">
        <v>399</v>
      </c>
      <c r="B36" t="s">
        <v>17</v>
      </c>
      <c r="C36" t="s">
        <v>854</v>
      </c>
      <c r="D36" s="80">
        <v>2023.6</v>
      </c>
      <c r="E36" s="79">
        <v>2.0400984018792299</v>
      </c>
      <c r="F36" s="82" t="s">
        <v>857</v>
      </c>
      <c r="G36" s="82">
        <v>5</v>
      </c>
      <c r="H36" s="82">
        <v>5</v>
      </c>
      <c r="I36" s="82">
        <v>5</v>
      </c>
      <c r="J36" s="82">
        <v>1</v>
      </c>
      <c r="K36" s="82">
        <v>2</v>
      </c>
      <c r="L36" s="82">
        <v>5</v>
      </c>
      <c r="M36" s="82">
        <v>1</v>
      </c>
    </row>
    <row r="37" spans="1:13" x14ac:dyDescent="0.25">
      <c r="A37" t="s">
        <v>401</v>
      </c>
      <c r="B37" t="s">
        <v>402</v>
      </c>
      <c r="C37" t="s">
        <v>854</v>
      </c>
      <c r="D37" s="80">
        <v>5115.3999999999996</v>
      </c>
      <c r="E37" s="79">
        <v>1.8884684127045801</v>
      </c>
      <c r="F37" s="82" t="s">
        <v>857</v>
      </c>
      <c r="G37" s="82">
        <v>5</v>
      </c>
      <c r="H37" s="82">
        <v>4</v>
      </c>
      <c r="I37" s="82">
        <v>3</v>
      </c>
      <c r="J37" s="82">
        <v>1</v>
      </c>
      <c r="K37" s="82">
        <v>2</v>
      </c>
      <c r="L37" s="82">
        <v>2</v>
      </c>
      <c r="M37" s="82">
        <v>2</v>
      </c>
    </row>
    <row r="38" spans="1:13" x14ac:dyDescent="0.25">
      <c r="A38" t="s">
        <v>404</v>
      </c>
      <c r="B38" t="s">
        <v>18</v>
      </c>
      <c r="C38" t="s">
        <v>854</v>
      </c>
      <c r="D38" s="80">
        <v>3876.8</v>
      </c>
      <c r="E38" s="79">
        <v>2.1326583936582</v>
      </c>
      <c r="F38" s="82" t="s">
        <v>857</v>
      </c>
      <c r="G38" s="82">
        <v>5</v>
      </c>
      <c r="H38" s="82">
        <v>5</v>
      </c>
      <c r="I38" s="82">
        <v>4</v>
      </c>
      <c r="J38" s="82">
        <v>1</v>
      </c>
      <c r="K38" s="82">
        <v>2</v>
      </c>
      <c r="L38" s="82">
        <v>3</v>
      </c>
      <c r="M38" s="82">
        <v>3</v>
      </c>
    </row>
    <row r="39" spans="1:13" x14ac:dyDescent="0.25">
      <c r="A39" t="s">
        <v>406</v>
      </c>
      <c r="B39" t="s">
        <v>407</v>
      </c>
      <c r="C39" t="s">
        <v>854</v>
      </c>
      <c r="D39" s="80">
        <v>13582.7</v>
      </c>
      <c r="E39" s="79">
        <v>1.12618240980461</v>
      </c>
      <c r="F39" s="82" t="s">
        <v>857</v>
      </c>
      <c r="G39" s="82">
        <v>5</v>
      </c>
      <c r="H39" s="82">
        <v>4</v>
      </c>
      <c r="I39" s="82">
        <v>4</v>
      </c>
      <c r="J39" s="82">
        <v>2</v>
      </c>
      <c r="K39" s="82">
        <v>3</v>
      </c>
      <c r="L39" s="82">
        <v>4</v>
      </c>
      <c r="M39" s="82">
        <v>2</v>
      </c>
    </row>
    <row r="40" spans="1:13" x14ac:dyDescent="0.25">
      <c r="A40" t="s">
        <v>409</v>
      </c>
      <c r="B40" t="s">
        <v>410</v>
      </c>
      <c r="C40" t="s">
        <v>854</v>
      </c>
      <c r="D40" s="80">
        <v>14842.3</v>
      </c>
      <c r="E40" s="79">
        <v>2.9728662978666698</v>
      </c>
      <c r="F40" s="82" t="s">
        <v>857</v>
      </c>
      <c r="G40" s="82">
        <v>5</v>
      </c>
      <c r="H40" s="82">
        <v>2</v>
      </c>
      <c r="I40" s="82">
        <v>5</v>
      </c>
      <c r="J40" s="82">
        <v>1</v>
      </c>
      <c r="K40" s="82">
        <v>3</v>
      </c>
      <c r="L40" s="82">
        <v>3</v>
      </c>
      <c r="M40" s="82">
        <v>1</v>
      </c>
    </row>
    <row r="41" spans="1:13" x14ac:dyDescent="0.25">
      <c r="A41" t="s">
        <v>412</v>
      </c>
      <c r="B41" t="s">
        <v>19</v>
      </c>
      <c r="C41" t="s">
        <v>854</v>
      </c>
      <c r="D41" s="80">
        <v>4826.5</v>
      </c>
      <c r="E41" s="79">
        <v>0.151071247039646</v>
      </c>
      <c r="F41" s="82">
        <v>4</v>
      </c>
      <c r="G41" s="82">
        <v>2</v>
      </c>
      <c r="H41" s="82">
        <v>5</v>
      </c>
      <c r="I41" s="82">
        <v>4</v>
      </c>
      <c r="J41" s="82">
        <v>1</v>
      </c>
      <c r="K41" s="82">
        <v>1</v>
      </c>
      <c r="L41" s="82">
        <v>2</v>
      </c>
      <c r="M41" s="82">
        <v>2</v>
      </c>
    </row>
    <row r="42" spans="1:13" x14ac:dyDescent="0.25">
      <c r="A42" t="s">
        <v>414</v>
      </c>
      <c r="B42" t="s">
        <v>415</v>
      </c>
      <c r="C42" t="s">
        <v>854</v>
      </c>
      <c r="D42" s="80">
        <v>10322.200000000001</v>
      </c>
      <c r="E42" s="79">
        <v>1.2992524564482499</v>
      </c>
      <c r="F42" s="82" t="s">
        <v>857</v>
      </c>
      <c r="G42" s="82">
        <v>5</v>
      </c>
      <c r="H42" s="82">
        <v>4</v>
      </c>
      <c r="I42" s="82">
        <v>5</v>
      </c>
      <c r="J42" s="82">
        <v>1</v>
      </c>
      <c r="K42" s="82">
        <v>1</v>
      </c>
      <c r="L42" s="82">
        <v>4</v>
      </c>
      <c r="M42" s="82">
        <v>1</v>
      </c>
    </row>
    <row r="43" spans="1:13" x14ac:dyDescent="0.25">
      <c r="A43" t="s">
        <v>417</v>
      </c>
      <c r="B43" t="s">
        <v>20</v>
      </c>
      <c r="C43" t="s">
        <v>854</v>
      </c>
      <c r="D43" s="80">
        <v>10257.4</v>
      </c>
      <c r="E43" s="79">
        <v>1.27739546808736</v>
      </c>
      <c r="F43" s="82" t="s">
        <v>857</v>
      </c>
      <c r="G43" s="82">
        <v>5</v>
      </c>
      <c r="H43" s="82">
        <v>4</v>
      </c>
      <c r="I43" s="82">
        <v>5</v>
      </c>
      <c r="J43" s="82">
        <v>1</v>
      </c>
      <c r="K43" s="82">
        <v>2</v>
      </c>
      <c r="L43" s="82">
        <v>4</v>
      </c>
      <c r="M43" s="82">
        <v>1</v>
      </c>
    </row>
    <row r="44" spans="1:13" x14ac:dyDescent="0.25">
      <c r="A44" t="s">
        <v>419</v>
      </c>
      <c r="B44" t="s">
        <v>420</v>
      </c>
      <c r="C44" t="s">
        <v>854</v>
      </c>
      <c r="D44" s="80">
        <v>8808.7000000000007</v>
      </c>
      <c r="E44" s="79">
        <v>1.1987224053407499</v>
      </c>
      <c r="F44" s="82" t="s">
        <v>857</v>
      </c>
      <c r="G44" s="82">
        <v>5</v>
      </c>
      <c r="H44" s="82">
        <v>2</v>
      </c>
      <c r="I44" s="82">
        <v>4</v>
      </c>
      <c r="J44" s="82">
        <v>4</v>
      </c>
      <c r="K44" s="82">
        <v>4</v>
      </c>
      <c r="L44" s="82">
        <v>2</v>
      </c>
      <c r="M44" s="82">
        <v>2</v>
      </c>
    </row>
    <row r="45" spans="1:13" x14ac:dyDescent="0.25">
      <c r="A45" t="s">
        <v>422</v>
      </c>
      <c r="B45" t="s">
        <v>423</v>
      </c>
      <c r="C45" t="s">
        <v>854</v>
      </c>
      <c r="D45" s="80">
        <v>3417.3</v>
      </c>
      <c r="E45" s="79">
        <v>2.52841431240092</v>
      </c>
      <c r="F45" s="82" t="s">
        <v>857</v>
      </c>
      <c r="G45" s="82">
        <v>5</v>
      </c>
      <c r="H45" s="82">
        <v>5</v>
      </c>
      <c r="I45" s="82">
        <v>5</v>
      </c>
      <c r="J45" s="82">
        <v>3</v>
      </c>
      <c r="K45" s="82">
        <v>2</v>
      </c>
      <c r="L45" s="82">
        <v>5</v>
      </c>
      <c r="M45" s="82">
        <v>2</v>
      </c>
    </row>
    <row r="46" spans="1:13" x14ac:dyDescent="0.25">
      <c r="A46" t="s">
        <v>425</v>
      </c>
      <c r="B46" t="s">
        <v>426</v>
      </c>
      <c r="C46" t="s">
        <v>854</v>
      </c>
      <c r="D46" s="80">
        <v>2522.6999999999998</v>
      </c>
      <c r="E46" s="79">
        <v>2.6531041922415901</v>
      </c>
      <c r="F46" s="82" t="s">
        <v>857</v>
      </c>
      <c r="G46" s="82">
        <v>5</v>
      </c>
      <c r="H46" s="82">
        <v>3</v>
      </c>
      <c r="I46" s="82">
        <v>3</v>
      </c>
      <c r="J46" s="82">
        <v>3</v>
      </c>
      <c r="K46" s="82">
        <v>5</v>
      </c>
      <c r="L46" s="82">
        <v>4</v>
      </c>
      <c r="M46" s="82">
        <v>3</v>
      </c>
    </row>
    <row r="47" spans="1:13" x14ac:dyDescent="0.25">
      <c r="A47" t="s">
        <v>428</v>
      </c>
      <c r="B47" t="s">
        <v>429</v>
      </c>
      <c r="C47" t="s">
        <v>854</v>
      </c>
      <c r="D47" s="80">
        <v>11441.1</v>
      </c>
      <c r="E47" s="79">
        <v>2.8934612261815902</v>
      </c>
      <c r="F47" s="82" t="s">
        <v>857</v>
      </c>
      <c r="G47" s="82">
        <v>5</v>
      </c>
      <c r="H47" s="82">
        <v>5</v>
      </c>
      <c r="I47" s="82">
        <v>4</v>
      </c>
      <c r="J47" s="82">
        <v>3</v>
      </c>
      <c r="K47" s="82">
        <v>5</v>
      </c>
      <c r="L47" s="82">
        <v>3</v>
      </c>
      <c r="M47" s="82">
        <v>2</v>
      </c>
    </row>
    <row r="48" spans="1:13" x14ac:dyDescent="0.25">
      <c r="A48" t="s">
        <v>431</v>
      </c>
      <c r="B48" t="s">
        <v>21</v>
      </c>
      <c r="C48" t="s">
        <v>854</v>
      </c>
      <c r="D48" s="80">
        <v>3902.2</v>
      </c>
      <c r="E48" s="79">
        <v>5.3691819552051303</v>
      </c>
      <c r="F48" s="82" t="s">
        <v>857</v>
      </c>
      <c r="G48" s="82">
        <v>5</v>
      </c>
      <c r="H48" s="82">
        <v>3</v>
      </c>
      <c r="I48" s="82">
        <v>5</v>
      </c>
      <c r="J48" s="82">
        <v>2</v>
      </c>
      <c r="K48" s="82">
        <v>4</v>
      </c>
      <c r="L48" s="82">
        <v>5</v>
      </c>
      <c r="M48" s="82">
        <v>2</v>
      </c>
    </row>
    <row r="49" spans="1:13" x14ac:dyDescent="0.25">
      <c r="A49" t="s">
        <v>433</v>
      </c>
      <c r="B49" t="s">
        <v>434</v>
      </c>
      <c r="C49" t="s">
        <v>854</v>
      </c>
      <c r="D49" s="80">
        <v>7924.5</v>
      </c>
      <c r="E49" s="79">
        <v>1.6958709248627799</v>
      </c>
      <c r="F49" s="82" t="s">
        <v>857</v>
      </c>
      <c r="G49" s="82">
        <v>5</v>
      </c>
      <c r="H49" s="82">
        <v>5</v>
      </c>
      <c r="I49" s="82">
        <v>4</v>
      </c>
      <c r="J49" s="82">
        <v>3</v>
      </c>
      <c r="K49" s="82">
        <v>5</v>
      </c>
      <c r="L49" s="82">
        <v>2</v>
      </c>
      <c r="M49" s="82">
        <v>3</v>
      </c>
    </row>
    <row r="50" spans="1:13" x14ac:dyDescent="0.25">
      <c r="A50" t="s">
        <v>436</v>
      </c>
      <c r="B50" t="s">
        <v>22</v>
      </c>
      <c r="C50" t="s">
        <v>854</v>
      </c>
      <c r="D50" s="80">
        <v>1229.8</v>
      </c>
      <c r="E50" s="79">
        <v>1.49698330985256</v>
      </c>
      <c r="F50" s="82" t="s">
        <v>857</v>
      </c>
      <c r="G50" s="82">
        <v>5</v>
      </c>
      <c r="H50" s="82">
        <v>5</v>
      </c>
      <c r="I50" s="82">
        <v>3</v>
      </c>
      <c r="J50" s="82">
        <v>3</v>
      </c>
      <c r="K50" s="82">
        <v>4</v>
      </c>
      <c r="L50" s="82">
        <v>5</v>
      </c>
      <c r="M50" s="82"/>
    </row>
    <row r="51" spans="1:13" x14ac:dyDescent="0.25">
      <c r="A51" t="s">
        <v>438</v>
      </c>
      <c r="B51" t="s">
        <v>23</v>
      </c>
      <c r="C51" t="s">
        <v>854</v>
      </c>
      <c r="D51" s="80">
        <v>4611.8999999999996</v>
      </c>
      <c r="E51" s="79">
        <v>1.38531319026609</v>
      </c>
      <c r="F51" s="82" t="s">
        <v>857</v>
      </c>
      <c r="G51" s="82">
        <v>5</v>
      </c>
      <c r="H51" s="82">
        <v>3</v>
      </c>
      <c r="I51" s="82">
        <v>2</v>
      </c>
      <c r="J51" s="82">
        <v>4</v>
      </c>
      <c r="K51" s="82">
        <v>5</v>
      </c>
      <c r="L51" s="82">
        <v>4</v>
      </c>
      <c r="M51" s="82">
        <v>1</v>
      </c>
    </row>
    <row r="52" spans="1:13" x14ac:dyDescent="0.25">
      <c r="A52" t="s">
        <v>1021</v>
      </c>
      <c r="B52" t="s">
        <v>441</v>
      </c>
      <c r="C52" t="s">
        <v>854</v>
      </c>
      <c r="D52" s="80">
        <v>5190.1000000000004</v>
      </c>
      <c r="E52" s="79">
        <v>0.79055019036246399</v>
      </c>
      <c r="F52" s="82" t="s">
        <v>855</v>
      </c>
      <c r="G52" s="82">
        <v>5</v>
      </c>
      <c r="H52" s="82">
        <v>1</v>
      </c>
      <c r="I52" s="82">
        <v>2</v>
      </c>
      <c r="J52" s="82">
        <v>4</v>
      </c>
      <c r="K52" s="82">
        <v>5</v>
      </c>
      <c r="L52" s="82">
        <v>5</v>
      </c>
      <c r="M52" s="82">
        <v>3</v>
      </c>
    </row>
    <row r="53" spans="1:13" x14ac:dyDescent="0.25">
      <c r="A53" t="s">
        <v>443</v>
      </c>
      <c r="B53" t="s">
        <v>444</v>
      </c>
      <c r="C53" t="s">
        <v>854</v>
      </c>
      <c r="D53" s="80">
        <v>10730.3</v>
      </c>
      <c r="E53" s="79">
        <v>1.4936583270022401</v>
      </c>
      <c r="F53" s="82" t="s">
        <v>857</v>
      </c>
      <c r="G53" s="82">
        <v>5</v>
      </c>
      <c r="H53" s="82">
        <v>2</v>
      </c>
      <c r="I53" s="82">
        <v>3</v>
      </c>
      <c r="J53" s="82">
        <v>3</v>
      </c>
      <c r="K53" s="82">
        <v>4</v>
      </c>
      <c r="L53" s="82">
        <v>4</v>
      </c>
      <c r="M53" s="82">
        <v>2</v>
      </c>
    </row>
    <row r="54" spans="1:13" x14ac:dyDescent="0.25">
      <c r="A54" t="s">
        <v>446</v>
      </c>
      <c r="B54" t="s">
        <v>447</v>
      </c>
      <c r="C54" t="s">
        <v>854</v>
      </c>
      <c r="D54" s="80">
        <v>3180.5</v>
      </c>
      <c r="E54" s="79">
        <v>2.0034794921214201</v>
      </c>
      <c r="F54" s="82" t="s">
        <v>857</v>
      </c>
      <c r="G54" s="82">
        <v>5</v>
      </c>
      <c r="H54" s="82">
        <v>2</v>
      </c>
      <c r="I54" s="82">
        <v>3</v>
      </c>
      <c r="J54" s="82">
        <v>3</v>
      </c>
      <c r="K54" s="82">
        <v>5</v>
      </c>
      <c r="L54" s="82">
        <v>4</v>
      </c>
      <c r="M54" s="82">
        <v>2</v>
      </c>
    </row>
    <row r="55" spans="1:13" x14ac:dyDescent="0.25">
      <c r="A55" t="s">
        <v>449</v>
      </c>
      <c r="B55" t="s">
        <v>24</v>
      </c>
      <c r="C55" t="s">
        <v>854</v>
      </c>
      <c r="D55" s="80">
        <v>4773.8999999999996</v>
      </c>
      <c r="E55" s="79">
        <v>2.1039597385564002</v>
      </c>
      <c r="F55" s="82" t="s">
        <v>857</v>
      </c>
      <c r="G55" s="82">
        <v>5</v>
      </c>
      <c r="H55" s="82">
        <v>5</v>
      </c>
      <c r="I55" s="82">
        <v>5</v>
      </c>
      <c r="J55" s="82">
        <v>1</v>
      </c>
      <c r="K55" s="82">
        <v>3</v>
      </c>
      <c r="L55" s="82">
        <v>4</v>
      </c>
      <c r="M55" s="82">
        <v>1</v>
      </c>
    </row>
    <row r="56" spans="1:13" x14ac:dyDescent="0.25">
      <c r="A56" t="s">
        <v>451</v>
      </c>
      <c r="B56" t="s">
        <v>25</v>
      </c>
      <c r="C56" t="s">
        <v>854</v>
      </c>
      <c r="D56" s="80">
        <v>3429.7</v>
      </c>
      <c r="E56" s="79">
        <v>2.67010630766449</v>
      </c>
      <c r="F56" s="82" t="s">
        <v>857</v>
      </c>
      <c r="G56" s="82">
        <v>5</v>
      </c>
      <c r="H56" s="82">
        <v>5</v>
      </c>
      <c r="I56" s="82">
        <v>5</v>
      </c>
      <c r="J56" s="82">
        <v>3</v>
      </c>
      <c r="K56" s="82">
        <v>3</v>
      </c>
      <c r="L56" s="82">
        <v>5</v>
      </c>
      <c r="M56" s="82">
        <v>2</v>
      </c>
    </row>
    <row r="57" spans="1:13" x14ac:dyDescent="0.25">
      <c r="A57" t="s">
        <v>453</v>
      </c>
      <c r="B57" t="s">
        <v>454</v>
      </c>
      <c r="C57" t="s">
        <v>854</v>
      </c>
      <c r="D57" s="80">
        <v>10641.5</v>
      </c>
      <c r="E57" s="79">
        <v>1.0394941351010201</v>
      </c>
      <c r="F57" s="82" t="s">
        <v>857</v>
      </c>
      <c r="G57" s="82">
        <v>1</v>
      </c>
      <c r="H57" s="82">
        <v>1</v>
      </c>
      <c r="I57" s="82">
        <v>5</v>
      </c>
      <c r="J57" s="82">
        <v>2</v>
      </c>
      <c r="K57" s="82">
        <v>4</v>
      </c>
      <c r="L57" s="82">
        <v>5</v>
      </c>
      <c r="M57" s="82">
        <v>2</v>
      </c>
    </row>
    <row r="58" spans="1:13" x14ac:dyDescent="0.25">
      <c r="A58" t="s">
        <v>456</v>
      </c>
      <c r="B58" t="s">
        <v>457</v>
      </c>
      <c r="C58" t="s">
        <v>854</v>
      </c>
      <c r="D58" s="80">
        <v>5467.5</v>
      </c>
      <c r="E58" s="79">
        <v>-6.5166149305226295E-2</v>
      </c>
      <c r="F58" s="82">
        <v>3</v>
      </c>
      <c r="G58" s="82">
        <v>1</v>
      </c>
      <c r="H58" s="82">
        <v>1</v>
      </c>
      <c r="I58" s="82">
        <v>5</v>
      </c>
      <c r="J58" s="82">
        <v>3</v>
      </c>
      <c r="K58" s="82">
        <v>5</v>
      </c>
      <c r="L58" s="82">
        <v>5</v>
      </c>
      <c r="M58" s="82">
        <v>3</v>
      </c>
    </row>
    <row r="59" spans="1:13" x14ac:dyDescent="0.25">
      <c r="A59" t="s">
        <v>459</v>
      </c>
      <c r="B59" t="s">
        <v>460</v>
      </c>
      <c r="C59" t="s">
        <v>854</v>
      </c>
      <c r="D59" s="80">
        <v>4284</v>
      </c>
      <c r="E59" s="79">
        <v>0.61993038015775204</v>
      </c>
      <c r="F59" s="82" t="s">
        <v>855</v>
      </c>
      <c r="G59" s="82">
        <v>2</v>
      </c>
      <c r="H59" s="82">
        <v>1</v>
      </c>
      <c r="I59" s="82">
        <v>5</v>
      </c>
      <c r="J59" s="82">
        <v>3</v>
      </c>
      <c r="K59" s="82">
        <v>4</v>
      </c>
      <c r="L59" s="82">
        <v>5</v>
      </c>
      <c r="M59" s="82">
        <v>3</v>
      </c>
    </row>
    <row r="60" spans="1:13" x14ac:dyDescent="0.25">
      <c r="A60" t="s">
        <v>462</v>
      </c>
      <c r="B60" t="s">
        <v>463</v>
      </c>
      <c r="C60" t="s">
        <v>854</v>
      </c>
      <c r="D60" s="80">
        <v>6912.1</v>
      </c>
      <c r="E60" s="79">
        <v>0.70390056335475804</v>
      </c>
      <c r="F60" s="82" t="s">
        <v>855</v>
      </c>
      <c r="G60" s="82">
        <v>1</v>
      </c>
      <c r="H60" s="82">
        <v>1</v>
      </c>
      <c r="I60" s="82">
        <v>5</v>
      </c>
      <c r="J60" s="82">
        <v>4</v>
      </c>
      <c r="K60" s="82">
        <v>4</v>
      </c>
      <c r="L60" s="82">
        <v>5</v>
      </c>
      <c r="M60" s="82">
        <v>3</v>
      </c>
    </row>
    <row r="61" spans="1:13" x14ac:dyDescent="0.25">
      <c r="A61" t="s">
        <v>465</v>
      </c>
      <c r="B61" t="s">
        <v>466</v>
      </c>
      <c r="C61" t="s">
        <v>854</v>
      </c>
      <c r="D61" s="80">
        <v>5974.2</v>
      </c>
      <c r="E61" s="79">
        <v>0.26190947016462601</v>
      </c>
      <c r="F61" s="82">
        <v>4</v>
      </c>
      <c r="G61" s="82">
        <v>4</v>
      </c>
      <c r="H61" s="82">
        <v>1</v>
      </c>
      <c r="I61" s="82">
        <v>3</v>
      </c>
      <c r="J61" s="82">
        <v>4</v>
      </c>
      <c r="K61" s="82">
        <v>5</v>
      </c>
      <c r="L61" s="82">
        <v>5</v>
      </c>
      <c r="M61" s="82">
        <v>3</v>
      </c>
    </row>
    <row r="62" spans="1:13" x14ac:dyDescent="0.25">
      <c r="A62" t="s">
        <v>468</v>
      </c>
      <c r="B62" t="s">
        <v>469</v>
      </c>
      <c r="C62" t="s">
        <v>854</v>
      </c>
      <c r="D62" s="80">
        <v>10883.5</v>
      </c>
      <c r="E62" s="79">
        <v>1.1724648419708401</v>
      </c>
      <c r="F62" s="82" t="s">
        <v>857</v>
      </c>
      <c r="G62" s="82">
        <v>2</v>
      </c>
      <c r="H62" s="82">
        <v>1</v>
      </c>
      <c r="I62" s="82">
        <v>4</v>
      </c>
      <c r="J62" s="82">
        <v>3</v>
      </c>
      <c r="K62" s="82">
        <v>5</v>
      </c>
      <c r="L62" s="82">
        <v>5</v>
      </c>
      <c r="M62" s="82">
        <v>2</v>
      </c>
    </row>
    <row r="63" spans="1:13" x14ac:dyDescent="0.25">
      <c r="A63" t="s">
        <v>471</v>
      </c>
      <c r="B63" t="s">
        <v>472</v>
      </c>
      <c r="C63" t="s">
        <v>854</v>
      </c>
      <c r="D63" s="80">
        <v>8289</v>
      </c>
      <c r="E63" s="79">
        <v>1.1159551110144399</v>
      </c>
      <c r="F63" s="82" t="s">
        <v>857</v>
      </c>
      <c r="G63" s="82">
        <v>5</v>
      </c>
      <c r="H63" s="82">
        <v>1</v>
      </c>
      <c r="I63" s="82">
        <v>3</v>
      </c>
      <c r="J63" s="82">
        <v>5</v>
      </c>
      <c r="K63" s="82">
        <v>5</v>
      </c>
      <c r="L63" s="82">
        <v>3</v>
      </c>
      <c r="M63" s="82">
        <v>5</v>
      </c>
    </row>
    <row r="64" spans="1:13" x14ac:dyDescent="0.25">
      <c r="A64" t="s">
        <v>474</v>
      </c>
      <c r="B64" t="s">
        <v>475</v>
      </c>
      <c r="C64" t="s">
        <v>854</v>
      </c>
      <c r="D64" s="80">
        <v>6630.4</v>
      </c>
      <c r="E64" s="79">
        <v>1.7982254543906899</v>
      </c>
      <c r="F64" s="82" t="s">
        <v>857</v>
      </c>
      <c r="G64" s="82">
        <v>5</v>
      </c>
      <c r="H64" s="82">
        <v>1</v>
      </c>
      <c r="I64" s="82">
        <v>3</v>
      </c>
      <c r="J64" s="82">
        <v>4</v>
      </c>
      <c r="K64" s="82">
        <v>5</v>
      </c>
      <c r="L64" s="82">
        <v>3</v>
      </c>
      <c r="M64" s="82">
        <v>4</v>
      </c>
    </row>
    <row r="65" spans="1:13" x14ac:dyDescent="0.25">
      <c r="A65" t="s">
        <v>477</v>
      </c>
      <c r="B65" t="s">
        <v>478</v>
      </c>
      <c r="C65" t="s">
        <v>854</v>
      </c>
      <c r="D65" s="80">
        <v>2007</v>
      </c>
      <c r="E65" s="79">
        <v>1.24993719868986</v>
      </c>
      <c r="F65" s="82" t="s">
        <v>857</v>
      </c>
      <c r="G65" s="82">
        <v>3</v>
      </c>
      <c r="H65" s="82">
        <v>2</v>
      </c>
      <c r="I65" s="82">
        <v>5</v>
      </c>
      <c r="J65" s="82">
        <v>4</v>
      </c>
      <c r="K65" s="82">
        <v>5</v>
      </c>
      <c r="L65" s="82">
        <v>5</v>
      </c>
      <c r="M65" s="82"/>
    </row>
    <row r="66" spans="1:13" x14ac:dyDescent="0.25">
      <c r="A66" t="s">
        <v>480</v>
      </c>
      <c r="B66" t="s">
        <v>481</v>
      </c>
      <c r="C66" t="s">
        <v>854</v>
      </c>
      <c r="D66" s="80">
        <v>12823.7</v>
      </c>
      <c r="E66" s="79">
        <v>0.24440961227333399</v>
      </c>
      <c r="F66" s="82">
        <v>4</v>
      </c>
      <c r="G66" s="82">
        <v>5</v>
      </c>
      <c r="H66" s="82">
        <v>1</v>
      </c>
      <c r="I66" s="82">
        <v>1</v>
      </c>
      <c r="J66" s="82">
        <v>5</v>
      </c>
      <c r="K66" s="82">
        <v>5</v>
      </c>
      <c r="L66" s="82">
        <v>2</v>
      </c>
      <c r="M66" s="82">
        <v>4</v>
      </c>
    </row>
    <row r="67" spans="1:13" x14ac:dyDescent="0.25">
      <c r="A67" t="s">
        <v>483</v>
      </c>
      <c r="B67" t="s">
        <v>26</v>
      </c>
      <c r="C67" t="s">
        <v>854</v>
      </c>
      <c r="D67" s="80">
        <v>11683.4</v>
      </c>
      <c r="E67" s="79">
        <v>0.91058897747793299</v>
      </c>
      <c r="F67" s="82" t="s">
        <v>857</v>
      </c>
      <c r="G67" s="82">
        <v>5</v>
      </c>
      <c r="H67" s="82">
        <v>3</v>
      </c>
      <c r="I67" s="82">
        <v>5</v>
      </c>
      <c r="J67" s="82">
        <v>1</v>
      </c>
      <c r="K67" s="82">
        <v>3</v>
      </c>
      <c r="L67" s="82">
        <v>1</v>
      </c>
      <c r="M67" s="82">
        <v>2</v>
      </c>
    </row>
    <row r="68" spans="1:13" x14ac:dyDescent="0.25">
      <c r="A68" t="s">
        <v>485</v>
      </c>
      <c r="B68" t="s">
        <v>27</v>
      </c>
      <c r="C68" t="s">
        <v>854</v>
      </c>
      <c r="D68" s="80">
        <v>15547</v>
      </c>
      <c r="E68" s="79">
        <v>3.3432592952096098</v>
      </c>
      <c r="F68" s="82" t="s">
        <v>857</v>
      </c>
      <c r="G68" s="82">
        <v>4</v>
      </c>
      <c r="H68" s="82">
        <v>3</v>
      </c>
      <c r="I68" s="82">
        <v>5</v>
      </c>
      <c r="J68" s="82">
        <v>2</v>
      </c>
      <c r="K68" s="82">
        <v>3</v>
      </c>
      <c r="L68" s="82">
        <v>4</v>
      </c>
      <c r="M68" s="82">
        <v>1</v>
      </c>
    </row>
    <row r="69" spans="1:13" x14ac:dyDescent="0.25">
      <c r="A69" t="s">
        <v>487</v>
      </c>
      <c r="B69" t="s">
        <v>488</v>
      </c>
      <c r="C69" t="s">
        <v>854</v>
      </c>
      <c r="D69" s="80">
        <v>7052.3</v>
      </c>
      <c r="E69" s="79">
        <v>-0.11269327587024899</v>
      </c>
      <c r="F69" s="82">
        <v>3</v>
      </c>
      <c r="G69" s="82">
        <v>4</v>
      </c>
      <c r="H69" s="82">
        <v>1</v>
      </c>
      <c r="I69" s="82">
        <v>4</v>
      </c>
      <c r="J69" s="82">
        <v>2</v>
      </c>
      <c r="K69" s="82">
        <v>2</v>
      </c>
      <c r="L69" s="82">
        <v>4</v>
      </c>
      <c r="M69" s="82">
        <v>4</v>
      </c>
    </row>
    <row r="70" spans="1:13" x14ac:dyDescent="0.25">
      <c r="A70" t="s">
        <v>490</v>
      </c>
      <c r="B70" t="s">
        <v>491</v>
      </c>
      <c r="C70" t="s">
        <v>854</v>
      </c>
      <c r="D70" s="80">
        <v>4443.1000000000004</v>
      </c>
      <c r="E70" s="79">
        <v>1.1756037504895001</v>
      </c>
      <c r="F70" s="82" t="s">
        <v>857</v>
      </c>
      <c r="G70" s="82">
        <v>4</v>
      </c>
      <c r="H70" s="82">
        <v>2</v>
      </c>
      <c r="I70" s="82">
        <v>5</v>
      </c>
      <c r="J70" s="82">
        <v>3</v>
      </c>
      <c r="K70" s="82">
        <v>5</v>
      </c>
      <c r="L70" s="82">
        <v>5</v>
      </c>
      <c r="M70" s="82">
        <v>5</v>
      </c>
    </row>
    <row r="71" spans="1:13" x14ac:dyDescent="0.25">
      <c r="A71" t="s">
        <v>493</v>
      </c>
      <c r="B71" t="s">
        <v>494</v>
      </c>
      <c r="C71" t="s">
        <v>854</v>
      </c>
      <c r="D71" s="80">
        <v>6069.3</v>
      </c>
      <c r="E71" s="79">
        <v>1.1557039404195499</v>
      </c>
      <c r="F71" s="82" t="s">
        <v>857</v>
      </c>
      <c r="G71" s="82">
        <v>4</v>
      </c>
      <c r="H71" s="82">
        <v>4</v>
      </c>
      <c r="I71" s="82">
        <v>2</v>
      </c>
      <c r="J71" s="82">
        <v>2</v>
      </c>
      <c r="K71" s="82">
        <v>3</v>
      </c>
      <c r="L71" s="82">
        <v>5</v>
      </c>
      <c r="M71" s="82">
        <v>5</v>
      </c>
    </row>
    <row r="72" spans="1:13" x14ac:dyDescent="0.25">
      <c r="A72" t="s">
        <v>496</v>
      </c>
      <c r="B72" t="s">
        <v>497</v>
      </c>
      <c r="C72" t="s">
        <v>854</v>
      </c>
      <c r="D72" s="80">
        <v>1502.2</v>
      </c>
      <c r="E72" s="79">
        <v>0.66892333223914502</v>
      </c>
      <c r="F72" s="82" t="s">
        <v>855</v>
      </c>
      <c r="G72" s="82">
        <v>3</v>
      </c>
      <c r="H72" s="82">
        <v>5</v>
      </c>
      <c r="I72" s="82">
        <v>1</v>
      </c>
      <c r="J72" s="82">
        <v>2</v>
      </c>
      <c r="K72" s="82">
        <v>4</v>
      </c>
      <c r="L72" s="82">
        <v>4</v>
      </c>
      <c r="M72" s="82">
        <v>3</v>
      </c>
    </row>
    <row r="73" spans="1:13" x14ac:dyDescent="0.25">
      <c r="A73" t="s">
        <v>499</v>
      </c>
      <c r="B73" t="s">
        <v>500</v>
      </c>
      <c r="C73" t="s">
        <v>854</v>
      </c>
      <c r="D73" s="80">
        <v>6385.6</v>
      </c>
      <c r="E73" s="79">
        <v>1.1146298653550999</v>
      </c>
      <c r="F73" s="82" t="s">
        <v>857</v>
      </c>
      <c r="G73" s="82">
        <v>4</v>
      </c>
      <c r="H73" s="82">
        <v>2</v>
      </c>
      <c r="I73" s="82">
        <v>5</v>
      </c>
      <c r="J73" s="82">
        <v>3</v>
      </c>
      <c r="K73" s="82">
        <v>5</v>
      </c>
      <c r="L73" s="82">
        <v>4</v>
      </c>
      <c r="M73" s="82">
        <v>4</v>
      </c>
    </row>
    <row r="74" spans="1:13" x14ac:dyDescent="0.25">
      <c r="A74" t="s">
        <v>502</v>
      </c>
      <c r="B74" t="s">
        <v>503</v>
      </c>
      <c r="C74" t="s">
        <v>854</v>
      </c>
      <c r="D74" s="80">
        <v>4687.3</v>
      </c>
      <c r="E74" s="79">
        <v>0.91801320932256802</v>
      </c>
      <c r="F74" s="82" t="s">
        <v>857</v>
      </c>
      <c r="G74" s="82">
        <v>3</v>
      </c>
      <c r="H74" s="82">
        <v>1</v>
      </c>
      <c r="I74" s="82">
        <v>3</v>
      </c>
      <c r="J74" s="82">
        <v>3</v>
      </c>
      <c r="K74" s="82">
        <v>4</v>
      </c>
      <c r="L74" s="82">
        <v>4</v>
      </c>
      <c r="M74" s="82">
        <v>4</v>
      </c>
    </row>
    <row r="75" spans="1:13" x14ac:dyDescent="0.25">
      <c r="A75" t="s">
        <v>28</v>
      </c>
      <c r="B75" t="s">
        <v>505</v>
      </c>
      <c r="C75" t="s">
        <v>854</v>
      </c>
      <c r="D75" s="80">
        <v>11492.1</v>
      </c>
      <c r="E75" s="79">
        <v>2.17172780145011</v>
      </c>
      <c r="F75" s="82" t="s">
        <v>857</v>
      </c>
      <c r="G75" s="82">
        <v>5</v>
      </c>
      <c r="H75" s="82">
        <v>3</v>
      </c>
      <c r="I75" s="82">
        <v>4</v>
      </c>
      <c r="J75" s="82">
        <v>2</v>
      </c>
      <c r="K75" s="82">
        <v>4</v>
      </c>
      <c r="L75" s="82">
        <v>3</v>
      </c>
      <c r="M75" s="82">
        <v>2</v>
      </c>
    </row>
    <row r="76" spans="1:13" x14ac:dyDescent="0.25">
      <c r="A76" t="s">
        <v>29</v>
      </c>
      <c r="B76" t="s">
        <v>507</v>
      </c>
      <c r="C76" t="s">
        <v>854</v>
      </c>
      <c r="D76" s="80">
        <v>4167.3</v>
      </c>
      <c r="E76" s="79">
        <v>0.92989193430383998</v>
      </c>
      <c r="F76" s="82" t="s">
        <v>857</v>
      </c>
      <c r="G76" s="82">
        <v>5</v>
      </c>
      <c r="H76" s="82">
        <v>5</v>
      </c>
      <c r="I76" s="82">
        <v>3</v>
      </c>
      <c r="J76" s="82">
        <v>2</v>
      </c>
      <c r="K76" s="82">
        <v>3</v>
      </c>
      <c r="L76" s="82">
        <v>3</v>
      </c>
      <c r="M76" s="82">
        <v>2</v>
      </c>
    </row>
    <row r="77" spans="1:13" x14ac:dyDescent="0.25">
      <c r="A77" t="s">
        <v>31</v>
      </c>
      <c r="B77" t="s">
        <v>509</v>
      </c>
      <c r="C77" t="s">
        <v>854</v>
      </c>
      <c r="D77" s="80">
        <v>7604.8</v>
      </c>
      <c r="E77" s="79">
        <v>0.70435180186340696</v>
      </c>
      <c r="F77" s="82" t="s">
        <v>855</v>
      </c>
      <c r="G77" s="82">
        <v>5</v>
      </c>
      <c r="H77" s="82">
        <v>1</v>
      </c>
      <c r="I77" s="82">
        <v>1</v>
      </c>
      <c r="J77" s="82">
        <v>3</v>
      </c>
      <c r="K77" s="82">
        <v>3</v>
      </c>
      <c r="L77" s="82">
        <v>2</v>
      </c>
      <c r="M77" s="82">
        <v>5</v>
      </c>
    </row>
    <row r="78" spans="1:13" x14ac:dyDescent="0.25">
      <c r="A78" t="s">
        <v>32</v>
      </c>
      <c r="B78" t="s">
        <v>33</v>
      </c>
      <c r="C78" t="s">
        <v>854</v>
      </c>
      <c r="D78" s="80">
        <v>6770.5</v>
      </c>
      <c r="E78" s="79">
        <v>1.6804315138922099</v>
      </c>
      <c r="F78" s="82" t="s">
        <v>857</v>
      </c>
      <c r="G78" s="82">
        <v>5</v>
      </c>
      <c r="H78" s="82">
        <v>5</v>
      </c>
      <c r="I78" s="82">
        <v>4</v>
      </c>
      <c r="J78" s="82">
        <v>2</v>
      </c>
      <c r="K78" s="82">
        <v>3</v>
      </c>
      <c r="L78" s="82">
        <v>4</v>
      </c>
      <c r="M78" s="82">
        <v>3</v>
      </c>
    </row>
    <row r="79" spans="1:13" x14ac:dyDescent="0.25">
      <c r="A79" t="s">
        <v>34</v>
      </c>
      <c r="B79" t="s">
        <v>511</v>
      </c>
      <c r="C79" t="s">
        <v>854</v>
      </c>
      <c r="D79" s="80">
        <v>24712.3</v>
      </c>
      <c r="E79" s="79">
        <v>1.0448317215309899</v>
      </c>
      <c r="F79" s="82" t="s">
        <v>857</v>
      </c>
      <c r="G79" s="82">
        <v>5</v>
      </c>
      <c r="H79" s="82">
        <v>5</v>
      </c>
      <c r="I79" s="82">
        <v>4</v>
      </c>
      <c r="J79" s="82">
        <v>2</v>
      </c>
      <c r="K79" s="82">
        <v>3</v>
      </c>
      <c r="L79" s="82">
        <v>2</v>
      </c>
      <c r="M79" s="82">
        <v>4</v>
      </c>
    </row>
    <row r="80" spans="1:13" x14ac:dyDescent="0.25">
      <c r="A80" t="s">
        <v>513</v>
      </c>
      <c r="B80" t="s">
        <v>514</v>
      </c>
      <c r="C80" t="s">
        <v>854</v>
      </c>
      <c r="D80" s="80">
        <v>2332.8000000000002</v>
      </c>
      <c r="E80" s="79">
        <v>0.86172033884086097</v>
      </c>
      <c r="F80" s="82" t="s">
        <v>855</v>
      </c>
      <c r="G80" s="82">
        <v>5</v>
      </c>
      <c r="H80" s="82">
        <v>3</v>
      </c>
      <c r="I80" s="82">
        <v>4</v>
      </c>
      <c r="J80" s="82">
        <v>1</v>
      </c>
      <c r="K80" s="82">
        <v>2</v>
      </c>
      <c r="L80" s="82">
        <v>3</v>
      </c>
      <c r="M80" s="82">
        <v>3</v>
      </c>
    </row>
    <row r="81" spans="1:13" x14ac:dyDescent="0.25">
      <c r="A81" t="s">
        <v>516</v>
      </c>
      <c r="B81" t="s">
        <v>517</v>
      </c>
      <c r="C81" t="s">
        <v>854</v>
      </c>
      <c r="D81" s="80">
        <v>10549.7</v>
      </c>
      <c r="E81" s="79">
        <v>1.8581016309822</v>
      </c>
      <c r="F81" s="82" t="s">
        <v>857</v>
      </c>
      <c r="G81" s="82">
        <v>3</v>
      </c>
      <c r="H81" s="82">
        <v>5</v>
      </c>
      <c r="I81" s="82">
        <v>5</v>
      </c>
      <c r="J81" s="82">
        <v>1</v>
      </c>
      <c r="K81" s="82">
        <v>3</v>
      </c>
      <c r="L81" s="82">
        <v>4</v>
      </c>
      <c r="M81" s="82">
        <v>2</v>
      </c>
    </row>
    <row r="82" spans="1:13" x14ac:dyDescent="0.25">
      <c r="A82" t="s">
        <v>519</v>
      </c>
      <c r="B82" t="s">
        <v>520</v>
      </c>
      <c r="C82" t="s">
        <v>854</v>
      </c>
      <c r="D82" s="80">
        <v>15165.1</v>
      </c>
      <c r="E82" s="79">
        <v>4.9118596789665201</v>
      </c>
      <c r="F82" s="82" t="s">
        <v>857</v>
      </c>
      <c r="G82" s="82">
        <v>5</v>
      </c>
      <c r="H82" s="82">
        <v>4</v>
      </c>
      <c r="I82" s="82">
        <v>5</v>
      </c>
      <c r="J82" s="82">
        <v>1</v>
      </c>
      <c r="K82" s="82">
        <v>3</v>
      </c>
      <c r="L82" s="82">
        <v>4</v>
      </c>
      <c r="M82" s="82">
        <v>2</v>
      </c>
    </row>
    <row r="83" spans="1:13" x14ac:dyDescent="0.25">
      <c r="A83" t="s">
        <v>522</v>
      </c>
      <c r="B83" t="s">
        <v>523</v>
      </c>
      <c r="C83" t="s">
        <v>854</v>
      </c>
      <c r="D83" s="80">
        <v>5224.6000000000004</v>
      </c>
      <c r="E83" s="79">
        <v>2.2194285881301798</v>
      </c>
      <c r="F83" s="82" t="s">
        <v>857</v>
      </c>
      <c r="G83" s="82">
        <v>5</v>
      </c>
      <c r="H83" s="82">
        <v>5</v>
      </c>
      <c r="I83" s="82">
        <v>4</v>
      </c>
      <c r="J83" s="82">
        <v>2</v>
      </c>
      <c r="K83" s="82">
        <v>2</v>
      </c>
      <c r="L83" s="82">
        <v>4</v>
      </c>
      <c r="M83" s="82">
        <v>1</v>
      </c>
    </row>
    <row r="84" spans="1:13" x14ac:dyDescent="0.25">
      <c r="A84" t="s">
        <v>525</v>
      </c>
      <c r="B84" t="s">
        <v>526</v>
      </c>
      <c r="C84" t="s">
        <v>854</v>
      </c>
      <c r="D84" s="80">
        <v>3708.1</v>
      </c>
      <c r="E84" s="79">
        <v>1.6987814063532201</v>
      </c>
      <c r="F84" s="82" t="s">
        <v>857</v>
      </c>
      <c r="G84" s="82">
        <v>5</v>
      </c>
      <c r="H84" s="82">
        <v>5</v>
      </c>
      <c r="I84" s="82">
        <v>2</v>
      </c>
      <c r="J84" s="82">
        <v>1</v>
      </c>
      <c r="K84" s="82">
        <v>2</v>
      </c>
      <c r="L84" s="82">
        <v>4</v>
      </c>
      <c r="M84" s="82">
        <v>1</v>
      </c>
    </row>
    <row r="85" spans="1:13" x14ac:dyDescent="0.25">
      <c r="A85" t="s">
        <v>528</v>
      </c>
      <c r="B85" t="s">
        <v>30</v>
      </c>
      <c r="C85" t="s">
        <v>854</v>
      </c>
      <c r="D85" s="80">
        <v>2934.1</v>
      </c>
      <c r="E85" s="79">
        <v>0.92137086350856301</v>
      </c>
      <c r="F85" s="82" t="s">
        <v>857</v>
      </c>
      <c r="G85" s="82">
        <v>3</v>
      </c>
      <c r="H85" s="82">
        <v>5</v>
      </c>
      <c r="I85" s="82">
        <v>4</v>
      </c>
      <c r="J85" s="82">
        <v>1</v>
      </c>
      <c r="K85" s="82">
        <v>3</v>
      </c>
      <c r="L85" s="82">
        <v>4</v>
      </c>
      <c r="M85" s="82">
        <v>2</v>
      </c>
    </row>
    <row r="86" spans="1:13" x14ac:dyDescent="0.25">
      <c r="A86" t="s">
        <v>530</v>
      </c>
      <c r="B86" t="s">
        <v>531</v>
      </c>
      <c r="C86" t="s">
        <v>854</v>
      </c>
      <c r="D86" s="80">
        <v>19164.7</v>
      </c>
      <c r="E86" s="79">
        <v>2.57072309314675</v>
      </c>
      <c r="F86" s="82" t="s">
        <v>857</v>
      </c>
      <c r="G86" s="82">
        <v>4</v>
      </c>
      <c r="H86" s="82">
        <v>5</v>
      </c>
      <c r="I86" s="82">
        <v>5</v>
      </c>
      <c r="J86" s="82">
        <v>1</v>
      </c>
      <c r="K86" s="82">
        <v>3</v>
      </c>
      <c r="L86" s="82">
        <v>3</v>
      </c>
      <c r="M86" s="82">
        <v>1</v>
      </c>
    </row>
    <row r="87" spans="1:13" x14ac:dyDescent="0.25">
      <c r="A87" t="s">
        <v>533</v>
      </c>
      <c r="B87" t="s">
        <v>534</v>
      </c>
      <c r="C87" t="s">
        <v>854</v>
      </c>
      <c r="D87" s="80">
        <v>4250.3999999999996</v>
      </c>
      <c r="E87" s="79">
        <v>0.90307715417821799</v>
      </c>
      <c r="F87" s="82" t="s">
        <v>857</v>
      </c>
      <c r="G87" s="82">
        <v>2</v>
      </c>
      <c r="H87" s="82">
        <v>3</v>
      </c>
      <c r="I87" s="82">
        <v>5</v>
      </c>
      <c r="J87" s="82">
        <v>1</v>
      </c>
      <c r="K87" s="82">
        <v>2</v>
      </c>
      <c r="L87" s="82">
        <v>5</v>
      </c>
      <c r="M87" s="82">
        <v>3</v>
      </c>
    </row>
    <row r="88" spans="1:13" x14ac:dyDescent="0.25">
      <c r="A88" t="s">
        <v>536</v>
      </c>
      <c r="B88" t="s">
        <v>537</v>
      </c>
      <c r="C88" t="s">
        <v>854</v>
      </c>
      <c r="D88" s="80">
        <v>8120.1</v>
      </c>
      <c r="E88" s="79">
        <v>1.35791638100326</v>
      </c>
      <c r="F88" s="82" t="s">
        <v>857</v>
      </c>
      <c r="G88" s="82">
        <v>5</v>
      </c>
      <c r="H88" s="82">
        <v>1</v>
      </c>
      <c r="I88" s="82">
        <v>4</v>
      </c>
      <c r="J88" s="82">
        <v>3</v>
      </c>
      <c r="K88" s="82">
        <v>3</v>
      </c>
      <c r="L88" s="82">
        <v>2</v>
      </c>
      <c r="M88" s="82">
        <v>3</v>
      </c>
    </row>
    <row r="89" spans="1:13" x14ac:dyDescent="0.25">
      <c r="A89" t="s">
        <v>539</v>
      </c>
      <c r="B89" t="s">
        <v>540</v>
      </c>
      <c r="C89" t="s">
        <v>854</v>
      </c>
      <c r="D89" s="80">
        <v>14696.6</v>
      </c>
      <c r="E89" s="79">
        <v>1.8157888315633</v>
      </c>
      <c r="F89" s="82" t="s">
        <v>857</v>
      </c>
      <c r="G89" s="82">
        <v>5</v>
      </c>
      <c r="H89" s="82">
        <v>2</v>
      </c>
      <c r="I89" s="82">
        <v>5</v>
      </c>
      <c r="J89" s="82">
        <v>1</v>
      </c>
      <c r="K89" s="82">
        <v>2</v>
      </c>
      <c r="L89" s="82">
        <v>2</v>
      </c>
      <c r="M89" s="82">
        <v>2</v>
      </c>
    </row>
    <row r="90" spans="1:13" x14ac:dyDescent="0.25">
      <c r="A90" t="s">
        <v>542</v>
      </c>
      <c r="B90" t="s">
        <v>543</v>
      </c>
      <c r="C90" t="s">
        <v>854</v>
      </c>
      <c r="D90" s="80">
        <v>5995.2</v>
      </c>
      <c r="E90" s="79">
        <v>2.9220429048693499</v>
      </c>
      <c r="F90" s="82" t="s">
        <v>857</v>
      </c>
      <c r="G90" s="82">
        <v>5</v>
      </c>
      <c r="H90" s="82">
        <v>5</v>
      </c>
      <c r="I90" s="82">
        <v>4</v>
      </c>
      <c r="J90" s="82">
        <v>1</v>
      </c>
      <c r="K90" s="82">
        <v>1</v>
      </c>
      <c r="L90" s="82">
        <v>3</v>
      </c>
      <c r="M90" s="82">
        <v>2</v>
      </c>
    </row>
    <row r="91" spans="1:13" x14ac:dyDescent="0.25">
      <c r="A91" t="s">
        <v>545</v>
      </c>
      <c r="B91" t="s">
        <v>546</v>
      </c>
      <c r="C91" t="s">
        <v>854</v>
      </c>
      <c r="D91" s="80">
        <v>12021.2</v>
      </c>
      <c r="E91" s="79">
        <v>1.2911267225894001</v>
      </c>
      <c r="F91" s="82" t="s">
        <v>857</v>
      </c>
      <c r="G91" s="82">
        <v>5</v>
      </c>
      <c r="H91" s="82">
        <v>2</v>
      </c>
      <c r="I91" s="82">
        <v>4</v>
      </c>
      <c r="J91" s="82">
        <v>2</v>
      </c>
      <c r="K91" s="82">
        <v>2</v>
      </c>
      <c r="L91" s="82">
        <v>4</v>
      </c>
      <c r="M91" s="82">
        <v>3</v>
      </c>
    </row>
    <row r="92" spans="1:13" x14ac:dyDescent="0.25">
      <c r="A92" t="s">
        <v>548</v>
      </c>
      <c r="B92" t="s">
        <v>35</v>
      </c>
      <c r="C92" t="s">
        <v>854</v>
      </c>
      <c r="D92" s="80">
        <v>29832.5</v>
      </c>
      <c r="E92" s="79">
        <v>0.96113279899942206</v>
      </c>
      <c r="F92" s="82" t="s">
        <v>857</v>
      </c>
      <c r="G92" s="82">
        <v>3</v>
      </c>
      <c r="H92" s="82">
        <v>3</v>
      </c>
      <c r="I92" s="82">
        <v>5</v>
      </c>
      <c r="J92" s="82">
        <v>1</v>
      </c>
      <c r="K92" s="82">
        <v>1</v>
      </c>
      <c r="L92" s="82">
        <v>3</v>
      </c>
      <c r="M92" s="82">
        <v>1</v>
      </c>
    </row>
    <row r="93" spans="1:13" x14ac:dyDescent="0.25">
      <c r="A93" t="s">
        <v>550</v>
      </c>
      <c r="B93" t="s">
        <v>551</v>
      </c>
      <c r="C93" t="s">
        <v>854</v>
      </c>
      <c r="D93" s="80">
        <v>5646.6</v>
      </c>
      <c r="E93" s="79">
        <v>0.46573186028853297</v>
      </c>
      <c r="F93" s="82">
        <v>4</v>
      </c>
      <c r="G93" s="82">
        <v>2</v>
      </c>
      <c r="H93" s="82">
        <v>3</v>
      </c>
      <c r="I93" s="82">
        <v>5</v>
      </c>
      <c r="J93" s="82">
        <v>1</v>
      </c>
      <c r="K93" s="82">
        <v>1</v>
      </c>
      <c r="L93" s="82">
        <v>4</v>
      </c>
      <c r="M93" s="82">
        <v>1</v>
      </c>
    </row>
    <row r="94" spans="1:13" x14ac:dyDescent="0.25">
      <c r="A94" t="s">
        <v>553</v>
      </c>
      <c r="B94" t="s">
        <v>554</v>
      </c>
      <c r="C94" t="s">
        <v>854</v>
      </c>
      <c r="D94" s="80">
        <v>6366.2</v>
      </c>
      <c r="E94" s="79">
        <v>1.68065812414758</v>
      </c>
      <c r="F94" s="82" t="s">
        <v>857</v>
      </c>
      <c r="G94" s="82">
        <v>5</v>
      </c>
      <c r="H94" s="82">
        <v>5</v>
      </c>
      <c r="I94" s="82">
        <v>5</v>
      </c>
      <c r="J94" s="82">
        <v>1</v>
      </c>
      <c r="K94" s="82">
        <v>2</v>
      </c>
      <c r="L94" s="82">
        <v>5</v>
      </c>
      <c r="M94" s="82">
        <v>1</v>
      </c>
    </row>
    <row r="95" spans="1:13" x14ac:dyDescent="0.25">
      <c r="A95" t="s">
        <v>556</v>
      </c>
      <c r="B95" t="s">
        <v>36</v>
      </c>
      <c r="C95" t="s">
        <v>854</v>
      </c>
      <c r="D95" s="80">
        <v>15994.1</v>
      </c>
      <c r="E95" s="79">
        <v>1.3078885707842001</v>
      </c>
      <c r="F95" s="82" t="s">
        <v>857</v>
      </c>
      <c r="G95" s="82">
        <v>4</v>
      </c>
      <c r="H95" s="82">
        <v>2</v>
      </c>
      <c r="I95" s="82">
        <v>5</v>
      </c>
      <c r="J95" s="82">
        <v>1</v>
      </c>
      <c r="K95" s="82">
        <v>1</v>
      </c>
      <c r="L95" s="82">
        <v>2</v>
      </c>
      <c r="M95" s="82">
        <v>1</v>
      </c>
    </row>
    <row r="96" spans="1:13" x14ac:dyDescent="0.25">
      <c r="A96" t="s">
        <v>558</v>
      </c>
      <c r="B96" t="s">
        <v>559</v>
      </c>
      <c r="C96" t="s">
        <v>854</v>
      </c>
      <c r="D96" s="80">
        <v>11032.4</v>
      </c>
      <c r="E96" s="79">
        <v>4.8838579377528502E-2</v>
      </c>
      <c r="F96" s="82">
        <v>3</v>
      </c>
      <c r="G96" s="82">
        <v>5</v>
      </c>
      <c r="H96" s="82">
        <v>1</v>
      </c>
      <c r="I96" s="82">
        <v>1</v>
      </c>
      <c r="J96" s="82">
        <v>5</v>
      </c>
      <c r="K96" s="82">
        <v>4</v>
      </c>
      <c r="L96" s="82">
        <v>3</v>
      </c>
      <c r="M96" s="82">
        <v>4</v>
      </c>
    </row>
    <row r="97" spans="1:13" x14ac:dyDescent="0.25">
      <c r="A97" t="s">
        <v>561</v>
      </c>
      <c r="B97" t="s">
        <v>562</v>
      </c>
      <c r="C97" t="s">
        <v>854</v>
      </c>
      <c r="D97" s="80">
        <v>2496.6</v>
      </c>
      <c r="E97" s="79">
        <v>0.96365254556907398</v>
      </c>
      <c r="F97" s="82" t="s">
        <v>857</v>
      </c>
      <c r="G97" s="82">
        <v>5</v>
      </c>
      <c r="H97" s="82">
        <v>2</v>
      </c>
      <c r="I97" s="82">
        <v>1</v>
      </c>
      <c r="J97" s="82">
        <v>5</v>
      </c>
      <c r="K97" s="82">
        <v>5</v>
      </c>
      <c r="L97" s="82">
        <v>4</v>
      </c>
      <c r="M97" s="82">
        <v>1</v>
      </c>
    </row>
    <row r="98" spans="1:13" x14ac:dyDescent="0.25">
      <c r="A98" t="s">
        <v>564</v>
      </c>
      <c r="B98" t="s">
        <v>565</v>
      </c>
      <c r="C98" t="s">
        <v>854</v>
      </c>
      <c r="D98" s="80">
        <v>15437.4</v>
      </c>
      <c r="E98" s="79">
        <v>0.34400555959821399</v>
      </c>
      <c r="F98" s="82">
        <v>4</v>
      </c>
      <c r="G98" s="82">
        <v>5</v>
      </c>
      <c r="H98" s="82">
        <v>1</v>
      </c>
      <c r="I98" s="82">
        <v>2</v>
      </c>
      <c r="J98" s="82">
        <v>5</v>
      </c>
      <c r="K98" s="82">
        <v>4</v>
      </c>
      <c r="L98" s="82">
        <v>2</v>
      </c>
      <c r="M98" s="82">
        <v>3</v>
      </c>
    </row>
    <row r="99" spans="1:13" x14ac:dyDescent="0.25">
      <c r="A99" t="s">
        <v>567</v>
      </c>
      <c r="B99" t="s">
        <v>568</v>
      </c>
      <c r="C99" t="s">
        <v>854</v>
      </c>
      <c r="D99" s="80">
        <v>33556.5</v>
      </c>
      <c r="E99" s="79">
        <v>0.30567016745847703</v>
      </c>
      <c r="F99" s="82">
        <v>4</v>
      </c>
      <c r="G99" s="82">
        <v>4</v>
      </c>
      <c r="H99" s="82">
        <v>1</v>
      </c>
      <c r="I99" s="82">
        <v>3</v>
      </c>
      <c r="J99" s="82">
        <v>4</v>
      </c>
      <c r="K99" s="82">
        <v>4</v>
      </c>
      <c r="L99" s="82">
        <v>3</v>
      </c>
      <c r="M99" s="82">
        <v>5</v>
      </c>
    </row>
    <row r="100" spans="1:13" x14ac:dyDescent="0.25">
      <c r="A100" t="s">
        <v>570</v>
      </c>
      <c r="B100" t="s">
        <v>571</v>
      </c>
      <c r="C100" t="s">
        <v>854</v>
      </c>
      <c r="D100" s="80">
        <v>28545.8</v>
      </c>
      <c r="E100" s="79">
        <v>0.26392076941353598</v>
      </c>
      <c r="F100" s="82">
        <v>4</v>
      </c>
      <c r="G100" s="82">
        <v>5</v>
      </c>
      <c r="H100" s="82">
        <v>1</v>
      </c>
      <c r="I100" s="82">
        <v>2</v>
      </c>
      <c r="J100" s="82">
        <v>4</v>
      </c>
      <c r="K100" s="82">
        <v>4</v>
      </c>
      <c r="L100" s="82">
        <v>3</v>
      </c>
      <c r="M100" s="82">
        <v>4</v>
      </c>
    </row>
    <row r="101" spans="1:13" x14ac:dyDescent="0.25">
      <c r="A101" t="s">
        <v>573</v>
      </c>
      <c r="B101" t="s">
        <v>574</v>
      </c>
      <c r="C101" t="s">
        <v>854</v>
      </c>
      <c r="D101" s="80">
        <v>12452.1</v>
      </c>
      <c r="E101" s="79">
        <v>3.0501662738289399</v>
      </c>
      <c r="F101" s="82" t="s">
        <v>857</v>
      </c>
      <c r="G101" s="82">
        <v>5</v>
      </c>
      <c r="H101" s="82">
        <v>1</v>
      </c>
      <c r="I101" s="82">
        <v>5</v>
      </c>
      <c r="J101" s="82">
        <v>2</v>
      </c>
      <c r="K101" s="82">
        <v>3</v>
      </c>
      <c r="L101" s="82">
        <v>2</v>
      </c>
      <c r="M101" s="82">
        <v>2</v>
      </c>
    </row>
    <row r="102" spans="1:13" x14ac:dyDescent="0.25">
      <c r="A102" t="s">
        <v>576</v>
      </c>
      <c r="B102" t="s">
        <v>577</v>
      </c>
      <c r="C102" t="s">
        <v>854</v>
      </c>
      <c r="D102" s="80">
        <v>13350.6</v>
      </c>
      <c r="E102" s="79">
        <v>-0.43965244816895599</v>
      </c>
      <c r="F102" s="82">
        <v>2</v>
      </c>
      <c r="G102" s="82">
        <v>3</v>
      </c>
      <c r="H102" s="82">
        <v>1</v>
      </c>
      <c r="I102" s="82">
        <v>5</v>
      </c>
      <c r="J102" s="82">
        <v>4</v>
      </c>
      <c r="K102" s="82">
        <v>5</v>
      </c>
      <c r="L102" s="82">
        <v>4</v>
      </c>
      <c r="M102" s="82">
        <v>5</v>
      </c>
    </row>
    <row r="103" spans="1:13" x14ac:dyDescent="0.25">
      <c r="A103" t="s">
        <v>579</v>
      </c>
      <c r="B103" t="s">
        <v>37</v>
      </c>
      <c r="C103" t="s">
        <v>854</v>
      </c>
      <c r="D103" s="80">
        <v>9601.7000000000007</v>
      </c>
      <c r="E103" s="79">
        <v>0.70473450722278397</v>
      </c>
      <c r="F103" s="82" t="s">
        <v>855</v>
      </c>
      <c r="G103" s="82">
        <v>4</v>
      </c>
      <c r="H103" s="82">
        <v>2</v>
      </c>
      <c r="I103" s="82">
        <v>3</v>
      </c>
      <c r="J103" s="82">
        <v>2</v>
      </c>
      <c r="K103" s="82">
        <v>4</v>
      </c>
      <c r="L103" s="82">
        <v>4</v>
      </c>
      <c r="M103" s="82">
        <v>4</v>
      </c>
    </row>
    <row r="104" spans="1:13" x14ac:dyDescent="0.25">
      <c r="A104" t="s">
        <v>581</v>
      </c>
      <c r="B104" t="s">
        <v>38</v>
      </c>
      <c r="C104" t="s">
        <v>854</v>
      </c>
      <c r="D104" s="80">
        <v>16643.900000000001</v>
      </c>
      <c r="E104" s="79">
        <v>1.4004811611438599</v>
      </c>
      <c r="F104" s="82" t="s">
        <v>857</v>
      </c>
      <c r="G104" s="82">
        <v>4</v>
      </c>
      <c r="H104" s="82">
        <v>1</v>
      </c>
      <c r="I104" s="82">
        <v>4</v>
      </c>
      <c r="J104" s="82">
        <v>3</v>
      </c>
      <c r="K104" s="82">
        <v>4</v>
      </c>
      <c r="L104" s="82">
        <v>2</v>
      </c>
      <c r="M104" s="82">
        <v>3</v>
      </c>
    </row>
    <row r="105" spans="1:13" x14ac:dyDescent="0.25">
      <c r="A105" t="s">
        <v>583</v>
      </c>
      <c r="B105" t="s">
        <v>584</v>
      </c>
      <c r="C105" t="s">
        <v>854</v>
      </c>
      <c r="D105" s="80">
        <v>18567.7</v>
      </c>
      <c r="E105" s="79">
        <v>0.27055697839548298</v>
      </c>
      <c r="F105" s="82">
        <v>4</v>
      </c>
      <c r="G105" s="82">
        <v>4</v>
      </c>
      <c r="H105" s="82">
        <v>1</v>
      </c>
      <c r="I105" s="82">
        <v>1</v>
      </c>
      <c r="J105" s="82">
        <v>3</v>
      </c>
      <c r="K105" s="82">
        <v>5</v>
      </c>
      <c r="L105" s="82">
        <v>1</v>
      </c>
      <c r="M105" s="82">
        <v>3</v>
      </c>
    </row>
    <row r="106" spans="1:13" x14ac:dyDescent="0.25">
      <c r="A106" t="s">
        <v>586</v>
      </c>
      <c r="B106" t="s">
        <v>39</v>
      </c>
      <c r="C106" t="s">
        <v>854</v>
      </c>
      <c r="D106" s="80">
        <v>38259.4</v>
      </c>
      <c r="E106" s="79">
        <v>0.90466834551855702</v>
      </c>
      <c r="F106" s="82" t="s">
        <v>857</v>
      </c>
      <c r="G106" s="82">
        <v>5</v>
      </c>
      <c r="H106" s="82">
        <v>2</v>
      </c>
      <c r="I106" s="82">
        <v>4</v>
      </c>
      <c r="J106" s="82">
        <v>3</v>
      </c>
      <c r="K106" s="82">
        <v>5</v>
      </c>
      <c r="L106" s="82">
        <v>3</v>
      </c>
      <c r="M106" s="82">
        <v>1</v>
      </c>
    </row>
    <row r="107" spans="1:13" x14ac:dyDescent="0.25">
      <c r="A107" t="s">
        <v>588</v>
      </c>
      <c r="B107" t="s">
        <v>40</v>
      </c>
      <c r="C107" t="s">
        <v>854</v>
      </c>
      <c r="D107" s="80">
        <v>4701.3999999999996</v>
      </c>
      <c r="E107" s="79">
        <v>-0.30590695065203299</v>
      </c>
      <c r="F107" s="82">
        <v>2</v>
      </c>
      <c r="G107" s="82">
        <v>2</v>
      </c>
      <c r="H107" s="82">
        <v>3</v>
      </c>
      <c r="I107" s="82">
        <v>4</v>
      </c>
      <c r="J107" s="82">
        <v>4</v>
      </c>
      <c r="K107" s="82">
        <v>5</v>
      </c>
      <c r="L107" s="82">
        <v>5</v>
      </c>
      <c r="M107" s="82">
        <v>1</v>
      </c>
    </row>
    <row r="108" spans="1:13" x14ac:dyDescent="0.25">
      <c r="A108" t="s">
        <v>590</v>
      </c>
      <c r="B108" t="s">
        <v>42</v>
      </c>
      <c r="C108" t="s">
        <v>854</v>
      </c>
      <c r="D108" s="80">
        <v>1766.9</v>
      </c>
      <c r="E108" s="79">
        <v>-0.161929470936065</v>
      </c>
      <c r="F108" s="82">
        <v>3</v>
      </c>
      <c r="G108" s="82">
        <v>5</v>
      </c>
      <c r="H108" s="82">
        <v>4</v>
      </c>
      <c r="I108" s="82">
        <v>1</v>
      </c>
      <c r="J108" s="82">
        <v>5</v>
      </c>
      <c r="K108" s="82">
        <v>5</v>
      </c>
      <c r="L108" s="82">
        <v>5</v>
      </c>
      <c r="M108" s="82">
        <v>1</v>
      </c>
    </row>
    <row r="109" spans="1:13" x14ac:dyDescent="0.25">
      <c r="A109" t="s">
        <v>592</v>
      </c>
      <c r="B109" t="s">
        <v>593</v>
      </c>
      <c r="C109" t="s">
        <v>854</v>
      </c>
      <c r="D109" s="80">
        <v>3382.3</v>
      </c>
      <c r="E109" s="79">
        <v>0.205218610575049</v>
      </c>
      <c r="F109" s="82">
        <v>4</v>
      </c>
      <c r="G109" s="82">
        <v>4</v>
      </c>
      <c r="H109" s="82">
        <v>3</v>
      </c>
      <c r="I109" s="82">
        <v>3</v>
      </c>
      <c r="J109" s="82">
        <v>2</v>
      </c>
      <c r="K109" s="82">
        <v>2</v>
      </c>
      <c r="L109" s="82">
        <v>4</v>
      </c>
      <c r="M109" s="82">
        <v>3</v>
      </c>
    </row>
    <row r="110" spans="1:13" x14ac:dyDescent="0.25">
      <c r="A110" t="s">
        <v>595</v>
      </c>
      <c r="B110" t="s">
        <v>596</v>
      </c>
      <c r="C110" t="s">
        <v>854</v>
      </c>
      <c r="D110" s="80">
        <v>4021.7</v>
      </c>
      <c r="E110" s="79">
        <v>-0.48275035684263001</v>
      </c>
      <c r="F110" s="82">
        <v>2</v>
      </c>
      <c r="G110" s="82">
        <v>4</v>
      </c>
      <c r="H110" s="82">
        <v>4</v>
      </c>
      <c r="I110" s="82">
        <v>3</v>
      </c>
      <c r="J110" s="82">
        <v>5</v>
      </c>
      <c r="K110" s="82">
        <v>2</v>
      </c>
      <c r="L110" s="82">
        <v>2</v>
      </c>
      <c r="M110" s="82">
        <v>4</v>
      </c>
    </row>
    <row r="111" spans="1:13" x14ac:dyDescent="0.25">
      <c r="A111" t="s">
        <v>598</v>
      </c>
      <c r="B111" t="s">
        <v>599</v>
      </c>
      <c r="C111" t="s">
        <v>854</v>
      </c>
      <c r="D111" s="80">
        <v>5035.1000000000004</v>
      </c>
      <c r="E111" s="79">
        <v>3.0069945985092099E-2</v>
      </c>
      <c r="F111" s="82">
        <v>3</v>
      </c>
      <c r="G111" s="82">
        <v>3</v>
      </c>
      <c r="H111" s="82">
        <v>1</v>
      </c>
      <c r="I111" s="82">
        <v>5</v>
      </c>
      <c r="J111" s="82">
        <v>4</v>
      </c>
      <c r="K111" s="82">
        <v>3</v>
      </c>
      <c r="L111" s="82">
        <v>5</v>
      </c>
      <c r="M111" s="82">
        <v>2</v>
      </c>
    </row>
    <row r="112" spans="1:13" x14ac:dyDescent="0.25">
      <c r="A112" t="s">
        <v>601</v>
      </c>
      <c r="B112" t="s">
        <v>41</v>
      </c>
      <c r="C112" t="s">
        <v>856</v>
      </c>
      <c r="D112" s="80">
        <v>1694.9</v>
      </c>
      <c r="E112" s="79" t="s">
        <v>12</v>
      </c>
      <c r="F112" s="82" t="s">
        <v>12</v>
      </c>
      <c r="G112" s="82" t="s">
        <v>12</v>
      </c>
      <c r="H112" s="82" t="s">
        <v>12</v>
      </c>
      <c r="I112" s="82" t="s">
        <v>12</v>
      </c>
      <c r="J112" s="82" t="s">
        <v>12</v>
      </c>
      <c r="K112" s="82" t="s">
        <v>12</v>
      </c>
      <c r="L112" s="82" t="s">
        <v>12</v>
      </c>
      <c r="M112" s="82" t="s">
        <v>12</v>
      </c>
    </row>
    <row r="113" spans="1:13" x14ac:dyDescent="0.25">
      <c r="A113" t="s">
        <v>603</v>
      </c>
      <c r="B113" t="s">
        <v>604</v>
      </c>
      <c r="C113" t="s">
        <v>854</v>
      </c>
      <c r="D113" s="80">
        <v>7316.2</v>
      </c>
      <c r="E113" s="79">
        <v>2.0308115692864299</v>
      </c>
      <c r="F113" s="82" t="s">
        <v>857</v>
      </c>
      <c r="G113" s="82">
        <v>2</v>
      </c>
      <c r="H113" s="82">
        <v>2</v>
      </c>
      <c r="I113" s="82">
        <v>5</v>
      </c>
      <c r="J113" s="82">
        <v>2</v>
      </c>
      <c r="K113" s="82">
        <v>2</v>
      </c>
      <c r="L113" s="82">
        <v>4</v>
      </c>
      <c r="M113" s="82">
        <v>1</v>
      </c>
    </row>
    <row r="114" spans="1:13" x14ac:dyDescent="0.25">
      <c r="A114" t="s">
        <v>606</v>
      </c>
      <c r="B114" t="s">
        <v>607</v>
      </c>
      <c r="C114" t="s">
        <v>854</v>
      </c>
      <c r="D114" s="80">
        <v>2503.3000000000002</v>
      </c>
      <c r="E114" s="79">
        <v>-0.93302771988642497</v>
      </c>
      <c r="F114" s="82">
        <v>1</v>
      </c>
      <c r="G114" s="82">
        <v>1</v>
      </c>
      <c r="H114" s="82">
        <v>3</v>
      </c>
      <c r="I114" s="82">
        <v>4</v>
      </c>
      <c r="J114" s="82">
        <v>2</v>
      </c>
      <c r="K114" s="82">
        <v>2</v>
      </c>
      <c r="L114" s="82">
        <v>5</v>
      </c>
      <c r="M114" s="82">
        <v>2</v>
      </c>
    </row>
    <row r="115" spans="1:13" x14ac:dyDescent="0.25">
      <c r="A115" t="s">
        <v>609</v>
      </c>
      <c r="B115" t="s">
        <v>610</v>
      </c>
      <c r="C115" t="s">
        <v>854</v>
      </c>
      <c r="D115" s="80">
        <v>5576.5</v>
      </c>
      <c r="E115" s="79">
        <v>-0.18130514751225599</v>
      </c>
      <c r="F115" s="82">
        <v>3</v>
      </c>
      <c r="G115" s="82">
        <v>1</v>
      </c>
      <c r="H115" s="82">
        <v>2</v>
      </c>
      <c r="I115" s="82">
        <v>5</v>
      </c>
      <c r="J115" s="82">
        <v>1</v>
      </c>
      <c r="K115" s="82">
        <v>1</v>
      </c>
      <c r="L115" s="82">
        <v>4</v>
      </c>
      <c r="M115" s="82">
        <v>1</v>
      </c>
    </row>
    <row r="116" spans="1:13" x14ac:dyDescent="0.25">
      <c r="A116" t="s">
        <v>612</v>
      </c>
      <c r="B116" t="s">
        <v>613</v>
      </c>
      <c r="C116" t="s">
        <v>856</v>
      </c>
      <c r="D116" s="80">
        <v>1372.5</v>
      </c>
      <c r="E116" s="79" t="s">
        <v>12</v>
      </c>
      <c r="F116" s="82" t="s">
        <v>12</v>
      </c>
      <c r="G116" s="82" t="s">
        <v>12</v>
      </c>
      <c r="H116" s="82" t="s">
        <v>12</v>
      </c>
      <c r="I116" s="82" t="s">
        <v>12</v>
      </c>
      <c r="J116" s="82" t="s">
        <v>12</v>
      </c>
      <c r="K116" s="82" t="s">
        <v>12</v>
      </c>
      <c r="L116" s="82" t="s">
        <v>12</v>
      </c>
      <c r="M116" s="82" t="s">
        <v>12</v>
      </c>
    </row>
    <row r="117" spans="1:13" x14ac:dyDescent="0.25">
      <c r="A117" t="s">
        <v>615</v>
      </c>
      <c r="B117" t="s">
        <v>616</v>
      </c>
      <c r="C117" t="s">
        <v>854</v>
      </c>
      <c r="D117" s="80">
        <v>8601.7999999999993</v>
      </c>
      <c r="E117" s="79">
        <v>-0.84380092657960803</v>
      </c>
      <c r="F117" s="82">
        <v>1</v>
      </c>
      <c r="G117" s="82">
        <v>2</v>
      </c>
      <c r="H117" s="82">
        <v>3</v>
      </c>
      <c r="I117" s="82">
        <v>4</v>
      </c>
      <c r="J117" s="82">
        <v>1</v>
      </c>
      <c r="K117" s="82">
        <v>1</v>
      </c>
      <c r="L117" s="82">
        <v>4</v>
      </c>
      <c r="M117" s="82">
        <v>1</v>
      </c>
    </row>
    <row r="118" spans="1:13" x14ac:dyDescent="0.25">
      <c r="A118" t="s">
        <v>618</v>
      </c>
      <c r="B118" t="s">
        <v>188</v>
      </c>
      <c r="C118" t="s">
        <v>854</v>
      </c>
      <c r="D118" s="80">
        <v>2409.1999999999998</v>
      </c>
      <c r="E118" s="79">
        <v>0.92597520645159703</v>
      </c>
      <c r="F118" s="82" t="s">
        <v>857</v>
      </c>
      <c r="G118" s="82">
        <v>4</v>
      </c>
      <c r="H118" s="82">
        <v>5</v>
      </c>
      <c r="I118" s="82">
        <v>3</v>
      </c>
      <c r="J118" s="82">
        <v>1</v>
      </c>
      <c r="K118" s="82">
        <v>3</v>
      </c>
      <c r="L118" s="82">
        <v>5</v>
      </c>
      <c r="M118" s="82">
        <v>3</v>
      </c>
    </row>
    <row r="119" spans="1:13" x14ac:dyDescent="0.25">
      <c r="A119" t="s">
        <v>620</v>
      </c>
      <c r="B119" t="s">
        <v>621</v>
      </c>
      <c r="C119" t="s">
        <v>854</v>
      </c>
      <c r="D119" s="80">
        <v>3183.8</v>
      </c>
      <c r="E119" s="79">
        <v>0.52073892430465896</v>
      </c>
      <c r="F119" s="82">
        <v>4</v>
      </c>
      <c r="G119" s="82">
        <v>4</v>
      </c>
      <c r="H119" s="82">
        <v>1</v>
      </c>
      <c r="I119" s="82">
        <v>3</v>
      </c>
      <c r="J119" s="82">
        <v>4</v>
      </c>
      <c r="K119" s="82">
        <v>5</v>
      </c>
      <c r="L119" s="82">
        <v>4</v>
      </c>
      <c r="M119" s="82">
        <v>5</v>
      </c>
    </row>
    <row r="120" spans="1:13" x14ac:dyDescent="0.25">
      <c r="A120" t="s">
        <v>623</v>
      </c>
      <c r="B120" t="s">
        <v>43</v>
      </c>
      <c r="C120" t="s">
        <v>854</v>
      </c>
      <c r="D120" s="80">
        <v>93948.800000000003</v>
      </c>
      <c r="E120" s="79">
        <v>-0.15558080078939801</v>
      </c>
      <c r="F120" s="82">
        <v>3</v>
      </c>
      <c r="G120" s="82">
        <v>3</v>
      </c>
      <c r="H120" s="82">
        <v>3</v>
      </c>
      <c r="I120" s="82">
        <v>3</v>
      </c>
      <c r="J120" s="82">
        <v>2</v>
      </c>
      <c r="K120" s="82">
        <v>1</v>
      </c>
      <c r="L120" s="82">
        <v>1</v>
      </c>
      <c r="M120" s="82">
        <v>4</v>
      </c>
    </row>
    <row r="121" spans="1:13" x14ac:dyDescent="0.25">
      <c r="A121" t="s">
        <v>625</v>
      </c>
      <c r="B121" t="s">
        <v>44</v>
      </c>
      <c r="C121" t="s">
        <v>854</v>
      </c>
      <c r="D121" s="80">
        <v>27707.5</v>
      </c>
      <c r="E121" s="79">
        <v>1.0821745650361301</v>
      </c>
      <c r="F121" s="82" t="s">
        <v>857</v>
      </c>
      <c r="G121" s="82">
        <v>5</v>
      </c>
      <c r="H121" s="82">
        <v>5</v>
      </c>
      <c r="I121" s="82">
        <v>4</v>
      </c>
      <c r="J121" s="82">
        <v>2</v>
      </c>
      <c r="K121" s="82">
        <v>1</v>
      </c>
      <c r="L121" s="82">
        <v>1</v>
      </c>
      <c r="M121" s="82">
        <v>5</v>
      </c>
    </row>
    <row r="122" spans="1:13" x14ac:dyDescent="0.25">
      <c r="A122" t="s">
        <v>627</v>
      </c>
      <c r="B122" t="s">
        <v>45</v>
      </c>
      <c r="C122" t="s">
        <v>854</v>
      </c>
      <c r="D122" s="80">
        <v>11067.8</v>
      </c>
      <c r="E122" s="79">
        <v>-0.90806024322521495</v>
      </c>
      <c r="F122" s="82">
        <v>1</v>
      </c>
      <c r="G122" s="82">
        <v>5</v>
      </c>
      <c r="H122" s="82">
        <v>1</v>
      </c>
      <c r="I122" s="82">
        <v>1</v>
      </c>
      <c r="J122" s="82">
        <v>5</v>
      </c>
      <c r="K122" s="82">
        <v>3</v>
      </c>
      <c r="L122" s="82">
        <v>2</v>
      </c>
      <c r="M122" s="82">
        <v>5</v>
      </c>
    </row>
    <row r="123" spans="1:13" x14ac:dyDescent="0.25">
      <c r="A123" t="s">
        <v>629</v>
      </c>
      <c r="B123" t="s">
        <v>630</v>
      </c>
      <c r="C123" t="s">
        <v>854</v>
      </c>
      <c r="D123" s="80">
        <v>32590.9</v>
      </c>
      <c r="E123" s="79">
        <v>-0.4439224992336</v>
      </c>
      <c r="F123" s="82">
        <v>2</v>
      </c>
      <c r="G123" s="82">
        <v>4</v>
      </c>
      <c r="H123" s="82">
        <v>2</v>
      </c>
      <c r="I123" s="82">
        <v>2</v>
      </c>
      <c r="J123" s="82">
        <v>2</v>
      </c>
      <c r="K123" s="82">
        <v>2</v>
      </c>
      <c r="L123" s="82">
        <v>2</v>
      </c>
      <c r="M123" s="82">
        <v>5</v>
      </c>
    </row>
    <row r="124" spans="1:13" x14ac:dyDescent="0.25">
      <c r="A124" t="s">
        <v>632</v>
      </c>
      <c r="B124" t="s">
        <v>46</v>
      </c>
      <c r="C124" t="s">
        <v>854</v>
      </c>
      <c r="D124" s="80">
        <v>26320</v>
      </c>
      <c r="E124" s="79">
        <v>1.0209508171307899</v>
      </c>
      <c r="F124" s="82" t="s">
        <v>857</v>
      </c>
      <c r="G124" s="82">
        <v>5</v>
      </c>
      <c r="H124" s="82">
        <v>3</v>
      </c>
      <c r="I124" s="82">
        <v>4</v>
      </c>
      <c r="J124" s="82">
        <v>2</v>
      </c>
      <c r="K124" s="82">
        <v>1</v>
      </c>
      <c r="L124" s="82">
        <v>2</v>
      </c>
      <c r="M124" s="82">
        <v>3</v>
      </c>
    </row>
    <row r="125" spans="1:13" x14ac:dyDescent="0.25">
      <c r="A125" t="s">
        <v>634</v>
      </c>
      <c r="B125" t="s">
        <v>47</v>
      </c>
      <c r="C125" t="s">
        <v>854</v>
      </c>
      <c r="D125" s="80">
        <v>27825.4</v>
      </c>
      <c r="E125" s="79">
        <v>1.0057037765511001</v>
      </c>
      <c r="F125" s="82" t="s">
        <v>857</v>
      </c>
      <c r="G125" s="82">
        <v>4</v>
      </c>
      <c r="H125" s="82">
        <v>1</v>
      </c>
      <c r="I125" s="82">
        <v>5</v>
      </c>
      <c r="J125" s="82">
        <v>1</v>
      </c>
      <c r="K125" s="82">
        <v>1</v>
      </c>
      <c r="L125" s="82">
        <v>1</v>
      </c>
      <c r="M125" s="82">
        <v>3</v>
      </c>
    </row>
    <row r="126" spans="1:13" x14ac:dyDescent="0.25">
      <c r="A126" t="s">
        <v>636</v>
      </c>
      <c r="B126" t="s">
        <v>637</v>
      </c>
      <c r="C126" t="s">
        <v>854</v>
      </c>
      <c r="D126" s="80">
        <v>17362.5</v>
      </c>
      <c r="E126" s="79">
        <v>4.5324599532520704</v>
      </c>
      <c r="F126" s="82" t="s">
        <v>857</v>
      </c>
      <c r="G126" s="82">
        <v>5</v>
      </c>
      <c r="H126" s="82">
        <v>5</v>
      </c>
      <c r="I126" s="82">
        <v>4</v>
      </c>
      <c r="J126" s="82">
        <v>1</v>
      </c>
      <c r="K126" s="82">
        <v>1</v>
      </c>
      <c r="L126" s="82">
        <v>2</v>
      </c>
      <c r="M126" s="82">
        <v>4</v>
      </c>
    </row>
    <row r="127" spans="1:13" x14ac:dyDescent="0.25">
      <c r="A127" t="s">
        <v>639</v>
      </c>
      <c r="B127" t="s">
        <v>640</v>
      </c>
      <c r="C127" t="s">
        <v>854</v>
      </c>
      <c r="D127" s="80">
        <v>2428.5</v>
      </c>
      <c r="E127" s="79">
        <v>-0.43439808724279499</v>
      </c>
      <c r="F127" s="82">
        <v>2</v>
      </c>
      <c r="G127" s="82">
        <v>3</v>
      </c>
      <c r="H127" s="82">
        <v>2</v>
      </c>
      <c r="I127" s="82">
        <v>4</v>
      </c>
      <c r="J127" s="82">
        <v>1</v>
      </c>
      <c r="K127" s="82">
        <v>1</v>
      </c>
      <c r="L127" s="82">
        <v>3</v>
      </c>
      <c r="M127" s="82">
        <v>3</v>
      </c>
    </row>
    <row r="128" spans="1:13" x14ac:dyDescent="0.25">
      <c r="A128" t="s">
        <v>642</v>
      </c>
      <c r="B128" t="s">
        <v>48</v>
      </c>
      <c r="C128" t="s">
        <v>854</v>
      </c>
      <c r="D128" s="80">
        <v>61203.3</v>
      </c>
      <c r="E128" s="79">
        <v>0.59659567133294</v>
      </c>
      <c r="F128" s="82" t="s">
        <v>855</v>
      </c>
      <c r="G128" s="82">
        <v>3</v>
      </c>
      <c r="H128" s="82">
        <v>3</v>
      </c>
      <c r="I128" s="82">
        <v>5</v>
      </c>
      <c r="J128" s="82">
        <v>1</v>
      </c>
      <c r="K128" s="82">
        <v>1</v>
      </c>
      <c r="L128" s="82">
        <v>1</v>
      </c>
      <c r="M128" s="82">
        <v>1</v>
      </c>
    </row>
    <row r="129" spans="1:13" x14ac:dyDescent="0.25">
      <c r="A129" t="s">
        <v>644</v>
      </c>
      <c r="B129" t="s">
        <v>645</v>
      </c>
      <c r="C129" t="s">
        <v>854</v>
      </c>
      <c r="D129" s="80">
        <v>14010</v>
      </c>
      <c r="E129" s="79">
        <v>0.63774860126351396</v>
      </c>
      <c r="F129" s="82" t="s">
        <v>855</v>
      </c>
      <c r="G129" s="82">
        <v>2</v>
      </c>
      <c r="H129" s="82">
        <v>5</v>
      </c>
      <c r="I129" s="82">
        <v>4</v>
      </c>
      <c r="J129" s="82">
        <v>1</v>
      </c>
      <c r="K129" s="82">
        <v>1</v>
      </c>
      <c r="L129" s="82">
        <v>1</v>
      </c>
      <c r="M129" s="82">
        <v>2</v>
      </c>
    </row>
    <row r="130" spans="1:13" x14ac:dyDescent="0.25">
      <c r="A130" t="s">
        <v>647</v>
      </c>
      <c r="B130" t="s">
        <v>49</v>
      </c>
      <c r="C130" t="s">
        <v>854</v>
      </c>
      <c r="D130" s="80">
        <v>19540.099999999999</v>
      </c>
      <c r="E130" s="79">
        <v>5.3986356741095101E-2</v>
      </c>
      <c r="F130" s="82">
        <v>3</v>
      </c>
      <c r="G130" s="82">
        <v>2</v>
      </c>
      <c r="H130" s="82">
        <v>4</v>
      </c>
      <c r="I130" s="82">
        <v>4</v>
      </c>
      <c r="J130" s="82">
        <v>1</v>
      </c>
      <c r="K130" s="82">
        <v>1</v>
      </c>
      <c r="L130" s="82">
        <v>1</v>
      </c>
      <c r="M130" s="82">
        <v>1</v>
      </c>
    </row>
    <row r="131" spans="1:13" x14ac:dyDescent="0.25">
      <c r="A131" t="s">
        <v>649</v>
      </c>
      <c r="B131" t="s">
        <v>650</v>
      </c>
      <c r="C131" t="s">
        <v>854</v>
      </c>
      <c r="D131" s="80">
        <v>7333.2</v>
      </c>
      <c r="E131" s="79">
        <v>-0.57199547929975203</v>
      </c>
      <c r="F131" s="82">
        <v>1</v>
      </c>
      <c r="G131" s="82">
        <v>1</v>
      </c>
      <c r="H131" s="82">
        <v>3</v>
      </c>
      <c r="I131" s="82">
        <v>5</v>
      </c>
      <c r="J131" s="82">
        <v>1</v>
      </c>
      <c r="K131" s="82">
        <v>1</v>
      </c>
      <c r="L131" s="82">
        <v>2</v>
      </c>
      <c r="M131" s="82">
        <v>1</v>
      </c>
    </row>
    <row r="132" spans="1:13" x14ac:dyDescent="0.25">
      <c r="A132" t="s">
        <v>652</v>
      </c>
      <c r="B132" t="s">
        <v>50</v>
      </c>
      <c r="C132" t="s">
        <v>854</v>
      </c>
      <c r="D132" s="80">
        <v>8431.7000000000007</v>
      </c>
      <c r="E132" s="79">
        <v>0.69542138892100003</v>
      </c>
      <c r="F132" s="82" t="s">
        <v>855</v>
      </c>
      <c r="G132" s="82">
        <v>5</v>
      </c>
      <c r="H132" s="82">
        <v>5</v>
      </c>
      <c r="I132" s="82">
        <v>2</v>
      </c>
      <c r="J132" s="82">
        <v>1</v>
      </c>
      <c r="K132" s="82">
        <v>1</v>
      </c>
      <c r="L132" s="82">
        <v>2</v>
      </c>
      <c r="M132" s="82">
        <v>3</v>
      </c>
    </row>
    <row r="133" spans="1:13" x14ac:dyDescent="0.25">
      <c r="A133" t="s">
        <v>654</v>
      </c>
      <c r="B133" t="s">
        <v>51</v>
      </c>
      <c r="C133" t="s">
        <v>854</v>
      </c>
      <c r="D133" s="80">
        <v>19588.400000000001</v>
      </c>
      <c r="E133" s="79">
        <v>1.08866619936108</v>
      </c>
      <c r="F133" s="82" t="s">
        <v>857</v>
      </c>
      <c r="G133" s="82">
        <v>5</v>
      </c>
      <c r="H133" s="82">
        <v>3</v>
      </c>
      <c r="I133" s="82">
        <v>3</v>
      </c>
      <c r="J133" s="82">
        <v>1</v>
      </c>
      <c r="K133" s="82">
        <v>1</v>
      </c>
      <c r="L133" s="82">
        <v>4</v>
      </c>
      <c r="M133" s="82">
        <v>3</v>
      </c>
    </row>
    <row r="134" spans="1:13" x14ac:dyDescent="0.25">
      <c r="A134" t="s">
        <v>656</v>
      </c>
      <c r="B134" t="s">
        <v>657</v>
      </c>
      <c r="C134" t="s">
        <v>854</v>
      </c>
      <c r="D134" s="80">
        <v>39400.699999999997</v>
      </c>
      <c r="E134" s="79">
        <v>1.8511424864296999</v>
      </c>
      <c r="F134" s="82" t="s">
        <v>857</v>
      </c>
      <c r="G134" s="82">
        <v>4</v>
      </c>
      <c r="H134" s="82">
        <v>5</v>
      </c>
      <c r="I134" s="82">
        <v>5</v>
      </c>
      <c r="J134" s="82">
        <v>1</v>
      </c>
      <c r="K134" s="82">
        <v>1</v>
      </c>
      <c r="L134" s="82">
        <v>3</v>
      </c>
      <c r="M134" s="82">
        <v>1</v>
      </c>
    </row>
    <row r="135" spans="1:13" x14ac:dyDescent="0.25">
      <c r="A135" t="s">
        <v>659</v>
      </c>
      <c r="B135" t="s">
        <v>660</v>
      </c>
      <c r="C135" t="s">
        <v>854</v>
      </c>
      <c r="D135" s="80">
        <v>22530.400000000001</v>
      </c>
      <c r="E135" s="79">
        <v>1.31609815744573</v>
      </c>
      <c r="F135" s="82" t="s">
        <v>857</v>
      </c>
      <c r="G135" s="82">
        <v>2</v>
      </c>
      <c r="H135" s="82">
        <v>4</v>
      </c>
      <c r="I135" s="82">
        <v>5</v>
      </c>
      <c r="J135" s="82">
        <v>1</v>
      </c>
      <c r="K135" s="82">
        <v>1</v>
      </c>
      <c r="L135" s="82">
        <v>3</v>
      </c>
      <c r="M135" s="82">
        <v>1</v>
      </c>
    </row>
    <row r="136" spans="1:13" x14ac:dyDescent="0.25">
      <c r="A136" t="s">
        <v>662</v>
      </c>
      <c r="B136" t="s">
        <v>663</v>
      </c>
      <c r="C136" t="s">
        <v>854</v>
      </c>
      <c r="D136" s="80">
        <v>10050.6</v>
      </c>
      <c r="E136" s="79">
        <v>0.17933074534019899</v>
      </c>
      <c r="F136" s="82">
        <v>4</v>
      </c>
      <c r="G136" s="82">
        <v>2</v>
      </c>
      <c r="H136" s="82">
        <v>5</v>
      </c>
      <c r="I136" s="82">
        <v>5</v>
      </c>
      <c r="J136" s="82">
        <v>1</v>
      </c>
      <c r="K136" s="82">
        <v>1</v>
      </c>
      <c r="L136" s="82">
        <v>5</v>
      </c>
      <c r="M136" s="82">
        <v>1</v>
      </c>
    </row>
    <row r="137" spans="1:13" x14ac:dyDescent="0.25">
      <c r="A137" t="s">
        <v>665</v>
      </c>
      <c r="B137" t="s">
        <v>666</v>
      </c>
      <c r="C137" t="s">
        <v>854</v>
      </c>
      <c r="D137" s="80">
        <v>17861.8</v>
      </c>
      <c r="E137" s="79">
        <v>2.21996962478342</v>
      </c>
      <c r="F137" s="82" t="s">
        <v>857</v>
      </c>
      <c r="G137" s="82">
        <v>4</v>
      </c>
      <c r="H137" s="82">
        <v>5</v>
      </c>
      <c r="I137" s="82">
        <v>5</v>
      </c>
      <c r="J137" s="82">
        <v>1</v>
      </c>
      <c r="K137" s="82">
        <v>1</v>
      </c>
      <c r="L137" s="82">
        <v>2</v>
      </c>
      <c r="M137" s="82">
        <v>1</v>
      </c>
    </row>
    <row r="138" spans="1:13" x14ac:dyDescent="0.25">
      <c r="A138" t="s">
        <v>668</v>
      </c>
      <c r="B138" t="s">
        <v>669</v>
      </c>
      <c r="C138" t="s">
        <v>854</v>
      </c>
      <c r="D138" s="80">
        <v>16460.3</v>
      </c>
      <c r="E138" s="79">
        <v>1.3613616904897201</v>
      </c>
      <c r="F138" s="82" t="s">
        <v>857</v>
      </c>
      <c r="G138" s="82">
        <v>4</v>
      </c>
      <c r="H138" s="82">
        <v>3</v>
      </c>
      <c r="I138" s="82">
        <v>5</v>
      </c>
      <c r="J138" s="82">
        <v>1</v>
      </c>
      <c r="K138" s="82">
        <v>2</v>
      </c>
      <c r="L138" s="82">
        <v>2</v>
      </c>
      <c r="M138" s="82">
        <v>3</v>
      </c>
    </row>
    <row r="139" spans="1:13" x14ac:dyDescent="0.25">
      <c r="A139" t="s">
        <v>671</v>
      </c>
      <c r="B139" t="s">
        <v>52</v>
      </c>
      <c r="C139" t="s">
        <v>854</v>
      </c>
      <c r="D139" s="80">
        <v>38096.1</v>
      </c>
      <c r="E139" s="79">
        <v>1.1421842963272499</v>
      </c>
      <c r="F139" s="82" t="s">
        <v>857</v>
      </c>
      <c r="G139" s="82">
        <v>3</v>
      </c>
      <c r="H139" s="82">
        <v>3</v>
      </c>
      <c r="I139" s="82">
        <v>5</v>
      </c>
      <c r="J139" s="82">
        <v>1</v>
      </c>
      <c r="K139" s="82">
        <v>1</v>
      </c>
      <c r="L139" s="82">
        <v>2</v>
      </c>
      <c r="M139" s="82">
        <v>1</v>
      </c>
    </row>
    <row r="140" spans="1:13" x14ac:dyDescent="0.25">
      <c r="A140" t="s">
        <v>673</v>
      </c>
      <c r="B140" t="s">
        <v>53</v>
      </c>
      <c r="C140" t="s">
        <v>854</v>
      </c>
      <c r="D140" s="80">
        <v>9352.1</v>
      </c>
      <c r="E140" s="79">
        <v>0.14737014012668301</v>
      </c>
      <c r="F140" s="82">
        <v>4</v>
      </c>
      <c r="G140" s="82">
        <v>1</v>
      </c>
      <c r="H140" s="82">
        <v>3</v>
      </c>
      <c r="I140" s="82">
        <v>4</v>
      </c>
      <c r="J140" s="82">
        <v>2</v>
      </c>
      <c r="K140" s="82">
        <v>1</v>
      </c>
      <c r="L140" s="82">
        <v>3</v>
      </c>
      <c r="M140" s="82">
        <v>4</v>
      </c>
    </row>
    <row r="141" spans="1:13" x14ac:dyDescent="0.25">
      <c r="A141" t="s">
        <v>675</v>
      </c>
      <c r="B141" t="s">
        <v>205</v>
      </c>
      <c r="C141" t="s">
        <v>854</v>
      </c>
      <c r="D141" s="80">
        <v>10986.6</v>
      </c>
      <c r="E141" s="79">
        <v>0.818727724957236</v>
      </c>
      <c r="F141" s="82" t="s">
        <v>855</v>
      </c>
      <c r="G141" s="82">
        <v>1</v>
      </c>
      <c r="H141" s="82">
        <v>5</v>
      </c>
      <c r="I141" s="82">
        <v>5</v>
      </c>
      <c r="J141" s="82">
        <v>1</v>
      </c>
      <c r="K141" s="82">
        <v>1</v>
      </c>
      <c r="L141" s="82">
        <v>3</v>
      </c>
      <c r="M141" s="82">
        <v>3</v>
      </c>
    </row>
    <row r="142" spans="1:13" x14ac:dyDescent="0.25">
      <c r="A142" t="s">
        <v>677</v>
      </c>
      <c r="B142" t="s">
        <v>678</v>
      </c>
      <c r="C142" t="s">
        <v>854</v>
      </c>
      <c r="D142" s="80">
        <v>2511.3000000000002</v>
      </c>
      <c r="E142" s="79">
        <v>-0.23568712292708399</v>
      </c>
      <c r="F142" s="82">
        <v>2</v>
      </c>
      <c r="G142" s="82">
        <v>3</v>
      </c>
      <c r="H142" s="82">
        <v>4</v>
      </c>
      <c r="I142" s="82">
        <v>4</v>
      </c>
      <c r="J142" s="82">
        <v>3</v>
      </c>
      <c r="K142" s="82">
        <v>1</v>
      </c>
      <c r="L142" s="82">
        <v>4</v>
      </c>
      <c r="M142" s="82">
        <v>1</v>
      </c>
    </row>
    <row r="143" spans="1:13" x14ac:dyDescent="0.25">
      <c r="A143" t="s">
        <v>680</v>
      </c>
      <c r="B143" t="s">
        <v>681</v>
      </c>
      <c r="C143" t="s">
        <v>854</v>
      </c>
      <c r="D143" s="80">
        <v>3680.5</v>
      </c>
      <c r="E143" s="79">
        <v>-0.98528823608560201</v>
      </c>
      <c r="F143" s="82">
        <v>1</v>
      </c>
      <c r="G143" s="82">
        <v>1</v>
      </c>
      <c r="H143" s="82">
        <v>4</v>
      </c>
      <c r="I143" s="82">
        <v>5</v>
      </c>
      <c r="J143" s="82">
        <v>2</v>
      </c>
      <c r="K143" s="82">
        <v>1</v>
      </c>
      <c r="L143" s="82">
        <v>5</v>
      </c>
      <c r="M143" s="82">
        <v>1</v>
      </c>
    </row>
    <row r="144" spans="1:13" x14ac:dyDescent="0.25">
      <c r="A144" t="s">
        <v>683</v>
      </c>
      <c r="B144" t="s">
        <v>684</v>
      </c>
      <c r="C144" t="s">
        <v>854</v>
      </c>
      <c r="D144" s="80">
        <v>3134.9</v>
      </c>
      <c r="E144" s="79">
        <v>-0.428006655676547</v>
      </c>
      <c r="F144" s="82">
        <v>2</v>
      </c>
      <c r="G144" s="82">
        <v>2</v>
      </c>
      <c r="H144" s="82">
        <v>4</v>
      </c>
      <c r="I144" s="82">
        <v>5</v>
      </c>
      <c r="J144" s="82">
        <v>1</v>
      </c>
      <c r="K144" s="82">
        <v>1</v>
      </c>
      <c r="L144" s="82">
        <v>5</v>
      </c>
      <c r="M144" s="82">
        <v>1</v>
      </c>
    </row>
    <row r="145" spans="1:13" x14ac:dyDescent="0.25">
      <c r="A145" t="s">
        <v>686</v>
      </c>
      <c r="B145" t="s">
        <v>687</v>
      </c>
      <c r="C145" t="s">
        <v>854</v>
      </c>
      <c r="D145" s="80">
        <v>13040.6</v>
      </c>
      <c r="E145" s="79">
        <v>0.39578088248121202</v>
      </c>
      <c r="F145" s="82">
        <v>4</v>
      </c>
      <c r="G145" s="82">
        <v>3</v>
      </c>
      <c r="H145" s="82">
        <v>3</v>
      </c>
      <c r="I145" s="82">
        <v>5</v>
      </c>
      <c r="J145" s="82">
        <v>2</v>
      </c>
      <c r="K145" s="82">
        <v>1</v>
      </c>
      <c r="L145" s="82">
        <v>3</v>
      </c>
      <c r="M145" s="82">
        <v>3</v>
      </c>
    </row>
    <row r="146" spans="1:13" x14ac:dyDescent="0.25">
      <c r="A146" t="s">
        <v>689</v>
      </c>
      <c r="B146" t="s">
        <v>690</v>
      </c>
      <c r="C146" t="s">
        <v>854</v>
      </c>
      <c r="D146" s="80">
        <v>20209.3</v>
      </c>
      <c r="E146" s="79">
        <v>1.4580410335712699</v>
      </c>
      <c r="F146" s="82" t="s">
        <v>857</v>
      </c>
      <c r="G146" s="82">
        <v>2</v>
      </c>
      <c r="H146" s="82">
        <v>4</v>
      </c>
      <c r="I146" s="82">
        <v>5</v>
      </c>
      <c r="J146" s="82">
        <v>2</v>
      </c>
      <c r="K146" s="82">
        <v>2</v>
      </c>
      <c r="L146" s="82">
        <v>4</v>
      </c>
      <c r="M146" s="82">
        <v>4</v>
      </c>
    </row>
    <row r="147" spans="1:13" x14ac:dyDescent="0.25">
      <c r="A147" t="s">
        <v>692</v>
      </c>
      <c r="B147" t="s">
        <v>693</v>
      </c>
      <c r="C147" t="s">
        <v>854</v>
      </c>
      <c r="D147" s="80">
        <v>8577.2000000000007</v>
      </c>
      <c r="E147" s="79">
        <v>1.2821674368682101</v>
      </c>
      <c r="F147" s="82" t="s">
        <v>857</v>
      </c>
      <c r="G147" s="82">
        <v>1</v>
      </c>
      <c r="H147" s="82">
        <v>5</v>
      </c>
      <c r="I147" s="82">
        <v>5</v>
      </c>
      <c r="J147" s="82">
        <v>1</v>
      </c>
      <c r="K147" s="82">
        <v>1</v>
      </c>
      <c r="L147" s="82">
        <v>5</v>
      </c>
      <c r="M147" s="82">
        <v>1</v>
      </c>
    </row>
    <row r="148" spans="1:13" x14ac:dyDescent="0.25">
      <c r="A148" t="s">
        <v>695</v>
      </c>
      <c r="B148" t="s">
        <v>696</v>
      </c>
      <c r="C148" t="s">
        <v>854</v>
      </c>
      <c r="D148" s="80">
        <v>6507.8</v>
      </c>
      <c r="E148" s="79">
        <v>-0.11677468538714</v>
      </c>
      <c r="F148" s="82">
        <v>3</v>
      </c>
      <c r="G148" s="82">
        <v>4</v>
      </c>
      <c r="H148" s="82">
        <v>3</v>
      </c>
      <c r="I148" s="82">
        <v>4</v>
      </c>
      <c r="J148" s="82">
        <v>1</v>
      </c>
      <c r="K148" s="82">
        <v>1</v>
      </c>
      <c r="L148" s="82">
        <v>3</v>
      </c>
      <c r="M148" s="82">
        <v>3</v>
      </c>
    </row>
    <row r="149" spans="1:13" x14ac:dyDescent="0.25">
      <c r="A149" t="s">
        <v>698</v>
      </c>
      <c r="B149" t="s">
        <v>699</v>
      </c>
      <c r="C149" t="s">
        <v>854</v>
      </c>
      <c r="D149" s="80">
        <v>1775.7</v>
      </c>
      <c r="E149" s="79">
        <v>-0.17589134864438599</v>
      </c>
      <c r="F149" s="82">
        <v>3</v>
      </c>
      <c r="G149" s="82">
        <v>2</v>
      </c>
      <c r="H149" s="82">
        <v>4</v>
      </c>
      <c r="I149" s="82">
        <v>5</v>
      </c>
      <c r="J149" s="82">
        <v>1</v>
      </c>
      <c r="K149" s="82">
        <v>1</v>
      </c>
      <c r="L149" s="82">
        <v>5</v>
      </c>
      <c r="M149" s="82">
        <v>1</v>
      </c>
    </row>
    <row r="150" spans="1:13" x14ac:dyDescent="0.25">
      <c r="A150" t="s">
        <v>701</v>
      </c>
      <c r="B150" t="s">
        <v>702</v>
      </c>
      <c r="C150" t="s">
        <v>854</v>
      </c>
      <c r="D150" s="80">
        <v>5150</v>
      </c>
      <c r="E150" s="79">
        <v>-0.89855537195254498</v>
      </c>
      <c r="F150" s="82">
        <v>1</v>
      </c>
      <c r="G150" s="82">
        <v>1</v>
      </c>
      <c r="H150" s="82">
        <v>3</v>
      </c>
      <c r="I150" s="82">
        <v>5</v>
      </c>
      <c r="J150" s="82">
        <v>1</v>
      </c>
      <c r="K150" s="82">
        <v>1</v>
      </c>
      <c r="L150" s="82">
        <v>5</v>
      </c>
      <c r="M150" s="82">
        <v>1</v>
      </c>
    </row>
    <row r="151" spans="1:13" x14ac:dyDescent="0.25">
      <c r="A151" t="s">
        <v>704</v>
      </c>
      <c r="B151" t="s">
        <v>54</v>
      </c>
      <c r="C151" t="s">
        <v>854</v>
      </c>
      <c r="D151" s="80">
        <v>32257.200000000001</v>
      </c>
      <c r="E151" s="79">
        <v>0.115832675732245</v>
      </c>
      <c r="F151" s="82">
        <v>3</v>
      </c>
      <c r="G151" s="82">
        <v>5</v>
      </c>
      <c r="H151" s="82">
        <v>2</v>
      </c>
      <c r="I151" s="82">
        <v>2</v>
      </c>
      <c r="J151" s="82">
        <v>3</v>
      </c>
      <c r="K151" s="82">
        <v>4</v>
      </c>
      <c r="L151" s="82">
        <v>2</v>
      </c>
      <c r="M151" s="82">
        <v>5</v>
      </c>
    </row>
    <row r="152" spans="1:13" x14ac:dyDescent="0.25">
      <c r="A152" t="s">
        <v>706</v>
      </c>
      <c r="B152" t="s">
        <v>55</v>
      </c>
      <c r="C152" t="s">
        <v>854</v>
      </c>
      <c r="D152" s="80">
        <v>21623.5</v>
      </c>
      <c r="E152" s="79">
        <v>-0.14700763690217999</v>
      </c>
      <c r="F152" s="82">
        <v>3</v>
      </c>
      <c r="G152" s="82">
        <v>4</v>
      </c>
      <c r="H152" s="82">
        <v>2</v>
      </c>
      <c r="I152" s="82">
        <v>2</v>
      </c>
      <c r="J152" s="82">
        <v>5</v>
      </c>
      <c r="K152" s="82">
        <v>5</v>
      </c>
      <c r="L152" s="82">
        <v>3</v>
      </c>
      <c r="M152" s="82">
        <v>5</v>
      </c>
    </row>
    <row r="153" spans="1:13" x14ac:dyDescent="0.25">
      <c r="A153" t="s">
        <v>708</v>
      </c>
      <c r="B153" t="s">
        <v>56</v>
      </c>
      <c r="C153" t="s">
        <v>854</v>
      </c>
      <c r="D153" s="80">
        <v>27902.6</v>
      </c>
      <c r="E153" s="79">
        <v>0.13860669520546701</v>
      </c>
      <c r="F153" s="82">
        <v>4</v>
      </c>
      <c r="G153" s="82">
        <v>5</v>
      </c>
      <c r="H153" s="82">
        <v>2</v>
      </c>
      <c r="I153" s="82">
        <v>3</v>
      </c>
      <c r="J153" s="82">
        <v>3</v>
      </c>
      <c r="K153" s="82">
        <v>4</v>
      </c>
      <c r="L153" s="82">
        <v>1</v>
      </c>
      <c r="M153" s="82">
        <v>5</v>
      </c>
    </row>
    <row r="154" spans="1:13" x14ac:dyDescent="0.25">
      <c r="A154" t="s">
        <v>710</v>
      </c>
      <c r="B154" t="s">
        <v>57</v>
      </c>
      <c r="C154" t="s">
        <v>854</v>
      </c>
      <c r="D154" s="80">
        <v>19511.599999999999</v>
      </c>
      <c r="E154" s="79">
        <v>0.129631192739802</v>
      </c>
      <c r="F154" s="82">
        <v>4</v>
      </c>
      <c r="G154" s="82">
        <v>4</v>
      </c>
      <c r="H154" s="82">
        <v>3</v>
      </c>
      <c r="I154" s="82">
        <v>3</v>
      </c>
      <c r="J154" s="82">
        <v>2</v>
      </c>
      <c r="K154" s="82">
        <v>2</v>
      </c>
      <c r="L154" s="82">
        <v>2</v>
      </c>
      <c r="M154" s="82">
        <v>4</v>
      </c>
    </row>
    <row r="155" spans="1:13" x14ac:dyDescent="0.25">
      <c r="A155" t="s">
        <v>712</v>
      </c>
      <c r="B155" t="s">
        <v>58</v>
      </c>
      <c r="C155" t="s">
        <v>854</v>
      </c>
      <c r="D155" s="80">
        <v>34665.1</v>
      </c>
      <c r="E155" s="79">
        <v>-0.35789605431866001</v>
      </c>
      <c r="F155" s="82">
        <v>2</v>
      </c>
      <c r="G155" s="82">
        <v>3</v>
      </c>
      <c r="H155" s="82">
        <v>3</v>
      </c>
      <c r="I155" s="82">
        <v>1</v>
      </c>
      <c r="J155" s="82">
        <v>3</v>
      </c>
      <c r="K155" s="82">
        <v>3</v>
      </c>
      <c r="L155" s="82">
        <v>1</v>
      </c>
      <c r="M155" s="82">
        <v>4</v>
      </c>
    </row>
    <row r="156" spans="1:13" x14ac:dyDescent="0.25">
      <c r="A156" t="s">
        <v>714</v>
      </c>
      <c r="B156" t="s">
        <v>715</v>
      </c>
      <c r="C156" t="s">
        <v>854</v>
      </c>
      <c r="D156" s="80">
        <v>7554.8</v>
      </c>
      <c r="E156" s="79">
        <v>-0.13180151708826501</v>
      </c>
      <c r="F156" s="82">
        <v>3</v>
      </c>
      <c r="G156" s="82">
        <v>5</v>
      </c>
      <c r="H156" s="82">
        <v>3</v>
      </c>
      <c r="I156" s="82">
        <v>2</v>
      </c>
      <c r="J156" s="82">
        <v>3</v>
      </c>
      <c r="K156" s="82">
        <v>2</v>
      </c>
      <c r="L156" s="82">
        <v>3</v>
      </c>
      <c r="M156" s="82">
        <v>5</v>
      </c>
    </row>
    <row r="157" spans="1:13" x14ac:dyDescent="0.25">
      <c r="A157" t="s">
        <v>717</v>
      </c>
      <c r="B157" t="s">
        <v>718</v>
      </c>
      <c r="C157" t="s">
        <v>854</v>
      </c>
      <c r="D157" s="80">
        <v>4293.4000000000005</v>
      </c>
      <c r="E157" s="79">
        <v>1.04404244375559</v>
      </c>
      <c r="F157" s="82" t="s">
        <v>857</v>
      </c>
      <c r="G157" s="82">
        <v>5</v>
      </c>
      <c r="H157" s="82">
        <v>3</v>
      </c>
      <c r="I157" s="82">
        <v>4</v>
      </c>
      <c r="J157" s="82">
        <v>2</v>
      </c>
      <c r="K157" s="82">
        <v>2</v>
      </c>
      <c r="L157" s="82">
        <v>2</v>
      </c>
      <c r="M157" s="82">
        <v>3</v>
      </c>
    </row>
    <row r="158" spans="1:13" x14ac:dyDescent="0.25">
      <c r="A158" t="s">
        <v>720</v>
      </c>
      <c r="B158" t="s">
        <v>59</v>
      </c>
      <c r="C158" t="s">
        <v>854</v>
      </c>
      <c r="D158" s="80">
        <v>31284.6</v>
      </c>
      <c r="E158" s="79">
        <v>0.81855835211657202</v>
      </c>
      <c r="F158" s="82" t="s">
        <v>855</v>
      </c>
      <c r="G158" s="82">
        <v>5</v>
      </c>
      <c r="H158" s="82">
        <v>3</v>
      </c>
      <c r="I158" s="82">
        <v>4</v>
      </c>
      <c r="J158" s="82">
        <v>1</v>
      </c>
      <c r="K158" s="82">
        <v>2</v>
      </c>
      <c r="L158" s="82">
        <v>3</v>
      </c>
      <c r="M158" s="82">
        <v>1</v>
      </c>
    </row>
    <row r="159" spans="1:13" x14ac:dyDescent="0.25">
      <c r="A159" t="s">
        <v>722</v>
      </c>
      <c r="B159" t="s">
        <v>60</v>
      </c>
      <c r="C159" t="s">
        <v>854</v>
      </c>
      <c r="D159" s="80">
        <v>11288.6</v>
      </c>
      <c r="E159" s="79">
        <v>0.87016028320060201</v>
      </c>
      <c r="F159" s="82" t="s">
        <v>855</v>
      </c>
      <c r="G159" s="82">
        <v>5</v>
      </c>
      <c r="H159" s="82">
        <v>3</v>
      </c>
      <c r="I159" s="82">
        <v>4</v>
      </c>
      <c r="J159" s="82">
        <v>1</v>
      </c>
      <c r="K159" s="82">
        <v>2</v>
      </c>
      <c r="L159" s="82">
        <v>4</v>
      </c>
      <c r="M159" s="82">
        <v>2</v>
      </c>
    </row>
    <row r="160" spans="1:13" x14ac:dyDescent="0.25">
      <c r="A160" t="s">
        <v>724</v>
      </c>
      <c r="B160" t="s">
        <v>61</v>
      </c>
      <c r="C160" t="s">
        <v>854</v>
      </c>
      <c r="D160" s="80">
        <v>24952.2</v>
      </c>
      <c r="E160" s="79">
        <v>0.21026794293728099</v>
      </c>
      <c r="F160" s="82">
        <v>4</v>
      </c>
      <c r="G160" s="82">
        <v>4</v>
      </c>
      <c r="H160" s="82">
        <v>3</v>
      </c>
      <c r="I160" s="82">
        <v>4</v>
      </c>
      <c r="J160" s="82">
        <v>1</v>
      </c>
      <c r="K160" s="82">
        <v>3</v>
      </c>
      <c r="L160" s="82">
        <v>3</v>
      </c>
      <c r="M160" s="82">
        <v>4</v>
      </c>
    </row>
    <row r="161" spans="1:13" x14ac:dyDescent="0.25">
      <c r="A161" t="s">
        <v>726</v>
      </c>
      <c r="B161" t="s">
        <v>727</v>
      </c>
      <c r="C161" t="s">
        <v>854</v>
      </c>
      <c r="D161" s="80">
        <v>8517.7000000000007</v>
      </c>
      <c r="E161" s="79">
        <v>1.4433912032190701</v>
      </c>
      <c r="F161" s="82" t="s">
        <v>857</v>
      </c>
      <c r="G161" s="82">
        <v>2</v>
      </c>
      <c r="H161" s="82">
        <v>3</v>
      </c>
      <c r="I161" s="82">
        <v>5</v>
      </c>
      <c r="J161" s="82">
        <v>1</v>
      </c>
      <c r="K161" s="82">
        <v>2</v>
      </c>
      <c r="L161" s="82">
        <v>3</v>
      </c>
      <c r="M161" s="82">
        <v>3</v>
      </c>
    </row>
    <row r="162" spans="1:13" x14ac:dyDescent="0.25">
      <c r="A162" t="s">
        <v>729</v>
      </c>
      <c r="B162" t="s">
        <v>730</v>
      </c>
      <c r="C162" t="s">
        <v>854</v>
      </c>
      <c r="D162" s="80">
        <v>12705.3</v>
      </c>
      <c r="E162" s="79">
        <v>0.44585998284210698</v>
      </c>
      <c r="F162" s="82">
        <v>4</v>
      </c>
      <c r="G162" s="82">
        <v>5</v>
      </c>
      <c r="H162" s="82">
        <v>3</v>
      </c>
      <c r="I162" s="82">
        <v>3</v>
      </c>
      <c r="J162" s="82">
        <v>1</v>
      </c>
      <c r="K162" s="82">
        <v>2</v>
      </c>
      <c r="L162" s="82">
        <v>2</v>
      </c>
      <c r="M162" s="82">
        <v>2</v>
      </c>
    </row>
    <row r="163" spans="1:13" x14ac:dyDescent="0.25">
      <c r="A163" t="s">
        <v>732</v>
      </c>
      <c r="B163" t="s">
        <v>733</v>
      </c>
      <c r="C163" t="s">
        <v>854</v>
      </c>
      <c r="D163" s="80">
        <v>12500</v>
      </c>
      <c r="E163" s="79">
        <v>1.2326936520390901</v>
      </c>
      <c r="F163" s="82" t="s">
        <v>857</v>
      </c>
      <c r="G163" s="82">
        <v>5</v>
      </c>
      <c r="H163" s="82">
        <v>3</v>
      </c>
      <c r="I163" s="82">
        <v>3</v>
      </c>
      <c r="J163" s="82">
        <v>2</v>
      </c>
      <c r="K163" s="82">
        <v>1</v>
      </c>
      <c r="L163" s="82">
        <v>2</v>
      </c>
      <c r="M163" s="82">
        <v>4</v>
      </c>
    </row>
    <row r="164" spans="1:13" x14ac:dyDescent="0.25">
      <c r="A164" t="s">
        <v>735</v>
      </c>
      <c r="B164" t="s">
        <v>62</v>
      </c>
      <c r="C164" t="s">
        <v>854</v>
      </c>
      <c r="D164" s="80">
        <v>68050.7</v>
      </c>
      <c r="E164" s="79">
        <v>0.13977024722516501</v>
      </c>
      <c r="F164" s="82">
        <v>4</v>
      </c>
      <c r="G164" s="82">
        <v>1</v>
      </c>
      <c r="H164" s="82">
        <v>3</v>
      </c>
      <c r="I164" s="82">
        <v>4</v>
      </c>
      <c r="J164" s="82">
        <v>1</v>
      </c>
      <c r="K164" s="82">
        <v>1</v>
      </c>
      <c r="L164" s="82">
        <v>1</v>
      </c>
      <c r="M164" s="82">
        <v>1</v>
      </c>
    </row>
    <row r="165" spans="1:13" x14ac:dyDescent="0.25">
      <c r="A165" t="s">
        <v>737</v>
      </c>
      <c r="B165" t="s">
        <v>738</v>
      </c>
      <c r="C165" t="s">
        <v>854</v>
      </c>
      <c r="D165" s="80">
        <v>16436.3</v>
      </c>
      <c r="E165" s="79">
        <v>0.78950561569570299</v>
      </c>
      <c r="F165" s="82" t="s">
        <v>855</v>
      </c>
      <c r="G165" s="82">
        <v>4</v>
      </c>
      <c r="H165" s="82">
        <v>3</v>
      </c>
      <c r="I165" s="82">
        <v>4</v>
      </c>
      <c r="J165" s="82">
        <v>1</v>
      </c>
      <c r="K165" s="82">
        <v>1</v>
      </c>
      <c r="L165" s="82">
        <v>3</v>
      </c>
      <c r="M165" s="82">
        <v>1</v>
      </c>
    </row>
    <row r="166" spans="1:13" x14ac:dyDescent="0.25">
      <c r="A166" t="s">
        <v>740</v>
      </c>
      <c r="B166" t="s">
        <v>741</v>
      </c>
      <c r="C166" t="s">
        <v>854</v>
      </c>
      <c r="D166" s="80">
        <v>10764.2</v>
      </c>
      <c r="E166" s="79">
        <v>-0.87007751098678898</v>
      </c>
      <c r="F166" s="82">
        <v>1</v>
      </c>
      <c r="G166" s="82">
        <v>3</v>
      </c>
      <c r="H166" s="82">
        <v>3</v>
      </c>
      <c r="I166" s="82">
        <v>4</v>
      </c>
      <c r="J166" s="82">
        <v>1</v>
      </c>
      <c r="K166" s="82">
        <v>2</v>
      </c>
      <c r="L166" s="82">
        <v>4</v>
      </c>
      <c r="M166" s="82">
        <v>1</v>
      </c>
    </row>
    <row r="167" spans="1:13" x14ac:dyDescent="0.25">
      <c r="A167" t="s">
        <v>743</v>
      </c>
      <c r="B167" t="s">
        <v>744</v>
      </c>
      <c r="C167" t="s">
        <v>854</v>
      </c>
      <c r="D167" s="80">
        <v>6614.2</v>
      </c>
      <c r="E167" s="79">
        <v>-0.28357528886080902</v>
      </c>
      <c r="F167" s="82">
        <v>2</v>
      </c>
      <c r="G167" s="82">
        <v>3</v>
      </c>
      <c r="H167" s="82">
        <v>2</v>
      </c>
      <c r="I167" s="82">
        <v>4</v>
      </c>
      <c r="J167" s="82">
        <v>1</v>
      </c>
      <c r="K167" s="82">
        <v>1</v>
      </c>
      <c r="L167" s="82">
        <v>3</v>
      </c>
      <c r="M167" s="82">
        <v>1</v>
      </c>
    </row>
    <row r="168" spans="1:13" x14ac:dyDescent="0.25">
      <c r="A168" t="s">
        <v>746</v>
      </c>
      <c r="B168" t="s">
        <v>63</v>
      </c>
      <c r="C168" t="s">
        <v>854</v>
      </c>
      <c r="D168" s="80">
        <v>8728.2999999999993</v>
      </c>
      <c r="E168" s="79">
        <v>1.07209501363444</v>
      </c>
      <c r="F168" s="82" t="s">
        <v>857</v>
      </c>
      <c r="G168" s="82">
        <v>4</v>
      </c>
      <c r="H168" s="82">
        <v>5</v>
      </c>
      <c r="I168" s="82">
        <v>4</v>
      </c>
      <c r="J168" s="82">
        <v>2</v>
      </c>
      <c r="K168" s="82">
        <v>5</v>
      </c>
      <c r="L168" s="82">
        <v>4</v>
      </c>
      <c r="M168" s="82">
        <v>4</v>
      </c>
    </row>
    <row r="169" spans="1:13" x14ac:dyDescent="0.25">
      <c r="A169" t="s">
        <v>748</v>
      </c>
      <c r="B169" t="s">
        <v>64</v>
      </c>
      <c r="C169" t="s">
        <v>854</v>
      </c>
      <c r="D169" s="80">
        <v>1843.9</v>
      </c>
      <c r="E169" s="79">
        <v>1.15157470165992</v>
      </c>
      <c r="F169" s="82" t="s">
        <v>857</v>
      </c>
      <c r="G169" s="82">
        <v>3</v>
      </c>
      <c r="H169" s="82">
        <v>5</v>
      </c>
      <c r="I169" s="82">
        <v>5</v>
      </c>
      <c r="J169" s="82">
        <v>2</v>
      </c>
      <c r="K169" s="82">
        <v>4</v>
      </c>
      <c r="L169" s="82">
        <v>5</v>
      </c>
      <c r="M169" s="82"/>
    </row>
    <row r="170" spans="1:13" x14ac:dyDescent="0.25">
      <c r="A170" t="s">
        <v>750</v>
      </c>
      <c r="B170" t="s">
        <v>65</v>
      </c>
      <c r="C170" t="s">
        <v>854</v>
      </c>
      <c r="D170" s="80">
        <v>16557.5</v>
      </c>
      <c r="E170" s="79">
        <v>0.47519322175900502</v>
      </c>
      <c r="F170" s="82">
        <v>4</v>
      </c>
      <c r="G170" s="82">
        <v>4</v>
      </c>
      <c r="H170" s="82">
        <v>5</v>
      </c>
      <c r="I170" s="82">
        <v>3</v>
      </c>
      <c r="J170" s="82">
        <v>2</v>
      </c>
      <c r="K170" s="82">
        <v>5</v>
      </c>
      <c r="L170" s="82">
        <v>2</v>
      </c>
      <c r="M170" s="82">
        <v>3</v>
      </c>
    </row>
    <row r="171" spans="1:13" x14ac:dyDescent="0.25">
      <c r="A171" t="s">
        <v>752</v>
      </c>
      <c r="B171" t="s">
        <v>753</v>
      </c>
      <c r="C171" t="s">
        <v>854</v>
      </c>
      <c r="D171" s="80">
        <v>29794.7</v>
      </c>
      <c r="E171" s="79">
        <v>0.42172655958973299</v>
      </c>
      <c r="F171" s="82">
        <v>4</v>
      </c>
      <c r="G171" s="82">
        <v>5</v>
      </c>
      <c r="H171" s="82">
        <v>1</v>
      </c>
      <c r="I171" s="82">
        <v>2</v>
      </c>
      <c r="J171" s="82">
        <v>4</v>
      </c>
      <c r="K171" s="82">
        <v>5</v>
      </c>
      <c r="L171" s="82">
        <v>2</v>
      </c>
      <c r="M171" s="82">
        <v>5</v>
      </c>
    </row>
    <row r="172" spans="1:13" x14ac:dyDescent="0.25">
      <c r="A172" t="s">
        <v>755</v>
      </c>
      <c r="B172" t="s">
        <v>66</v>
      </c>
      <c r="C172" t="s">
        <v>854</v>
      </c>
      <c r="D172" s="80">
        <v>22494.799999999999</v>
      </c>
      <c r="E172" s="79">
        <v>0.89193169250187998</v>
      </c>
      <c r="F172" s="82" t="s">
        <v>857</v>
      </c>
      <c r="G172" s="82">
        <v>5</v>
      </c>
      <c r="H172" s="82">
        <v>4</v>
      </c>
      <c r="I172" s="82">
        <v>3</v>
      </c>
      <c r="J172" s="82">
        <v>4</v>
      </c>
      <c r="K172" s="82">
        <v>5</v>
      </c>
      <c r="L172" s="82">
        <v>2</v>
      </c>
      <c r="M172" s="82">
        <v>5</v>
      </c>
    </row>
    <row r="173" spans="1:13" x14ac:dyDescent="0.25">
      <c r="A173" t="s">
        <v>757</v>
      </c>
      <c r="B173" t="s">
        <v>67</v>
      </c>
      <c r="C173" t="s">
        <v>854</v>
      </c>
      <c r="D173" s="80">
        <v>6939.7</v>
      </c>
      <c r="E173" s="79">
        <v>0.81548402406605702</v>
      </c>
      <c r="F173" s="82" t="s">
        <v>855</v>
      </c>
      <c r="G173" s="82">
        <v>5</v>
      </c>
      <c r="H173" s="82">
        <v>5</v>
      </c>
      <c r="I173" s="82">
        <v>3</v>
      </c>
      <c r="J173" s="82">
        <v>2</v>
      </c>
      <c r="K173" s="82">
        <v>5</v>
      </c>
      <c r="L173" s="82">
        <v>2</v>
      </c>
      <c r="M173" s="82">
        <v>4</v>
      </c>
    </row>
    <row r="174" spans="1:13" x14ac:dyDescent="0.25">
      <c r="A174" t="s">
        <v>759</v>
      </c>
      <c r="B174" t="s">
        <v>68</v>
      </c>
      <c r="C174" t="s">
        <v>854</v>
      </c>
      <c r="D174" s="80">
        <v>10872.1</v>
      </c>
      <c r="E174" s="79">
        <v>0.39278490580825898</v>
      </c>
      <c r="F174" s="82">
        <v>4</v>
      </c>
      <c r="G174" s="82">
        <v>5</v>
      </c>
      <c r="H174" s="82">
        <v>1</v>
      </c>
      <c r="I174" s="82">
        <v>2</v>
      </c>
      <c r="J174" s="82">
        <v>5</v>
      </c>
      <c r="K174" s="82">
        <v>3</v>
      </c>
      <c r="L174" s="82">
        <v>2</v>
      </c>
      <c r="M174" s="82">
        <v>5</v>
      </c>
    </row>
    <row r="175" spans="1:13" x14ac:dyDescent="0.25">
      <c r="A175" t="s">
        <v>761</v>
      </c>
      <c r="B175" t="s">
        <v>69</v>
      </c>
      <c r="C175" t="s">
        <v>854</v>
      </c>
      <c r="D175" s="80">
        <v>24631.3</v>
      </c>
      <c r="E175" s="79">
        <v>0.42553074256482398</v>
      </c>
      <c r="F175" s="82">
        <v>4</v>
      </c>
      <c r="G175" s="82">
        <v>5</v>
      </c>
      <c r="H175" s="82">
        <v>2</v>
      </c>
      <c r="I175" s="82">
        <v>2</v>
      </c>
      <c r="J175" s="82">
        <v>4</v>
      </c>
      <c r="K175" s="82">
        <v>5</v>
      </c>
      <c r="L175" s="82">
        <v>1</v>
      </c>
      <c r="M175" s="82">
        <v>4</v>
      </c>
    </row>
    <row r="176" spans="1:13" x14ac:dyDescent="0.25">
      <c r="A176" t="s">
        <v>763</v>
      </c>
      <c r="B176" t="s">
        <v>764</v>
      </c>
      <c r="C176" t="s">
        <v>854</v>
      </c>
      <c r="D176" s="80">
        <v>5535.4</v>
      </c>
      <c r="E176" s="79">
        <v>0.86563740326066296</v>
      </c>
      <c r="F176" s="82" t="s">
        <v>855</v>
      </c>
      <c r="G176" s="82">
        <v>4</v>
      </c>
      <c r="H176" s="82">
        <v>3</v>
      </c>
      <c r="I176" s="82">
        <v>4</v>
      </c>
      <c r="J176" s="82">
        <v>2</v>
      </c>
      <c r="K176" s="82">
        <v>5</v>
      </c>
      <c r="L176" s="82">
        <v>4</v>
      </c>
      <c r="M176" s="82">
        <v>2</v>
      </c>
    </row>
    <row r="177" spans="1:13" x14ac:dyDescent="0.25">
      <c r="A177" t="s">
        <v>766</v>
      </c>
      <c r="B177" t="s">
        <v>767</v>
      </c>
      <c r="C177" t="s">
        <v>854</v>
      </c>
      <c r="D177" s="80">
        <v>4362.3</v>
      </c>
      <c r="E177" s="79">
        <v>0.49887197920396997</v>
      </c>
      <c r="F177" s="82">
        <v>4</v>
      </c>
      <c r="G177" s="82">
        <v>5</v>
      </c>
      <c r="H177" s="82">
        <v>2</v>
      </c>
      <c r="I177" s="82">
        <v>1</v>
      </c>
      <c r="J177" s="82">
        <v>3</v>
      </c>
      <c r="K177" s="82">
        <v>3</v>
      </c>
      <c r="L177" s="82">
        <v>2</v>
      </c>
      <c r="M177" s="82">
        <v>3</v>
      </c>
    </row>
    <row r="178" spans="1:13" x14ac:dyDescent="0.25">
      <c r="A178" t="s">
        <v>769</v>
      </c>
      <c r="B178" t="s">
        <v>770</v>
      </c>
      <c r="C178" t="s">
        <v>854</v>
      </c>
      <c r="D178" s="80">
        <v>6930.4</v>
      </c>
      <c r="E178" s="79">
        <v>0.241015437787511</v>
      </c>
      <c r="F178" s="82">
        <v>4</v>
      </c>
      <c r="G178" s="82">
        <v>5</v>
      </c>
      <c r="H178" s="82">
        <v>3</v>
      </c>
      <c r="I178" s="82">
        <v>3</v>
      </c>
      <c r="J178" s="82">
        <v>1</v>
      </c>
      <c r="K178" s="82">
        <v>3</v>
      </c>
      <c r="L178" s="82">
        <v>2</v>
      </c>
      <c r="M178" s="82">
        <v>1</v>
      </c>
    </row>
    <row r="179" spans="1:13" x14ac:dyDescent="0.25">
      <c r="A179" t="s">
        <v>772</v>
      </c>
      <c r="B179" t="s">
        <v>70</v>
      </c>
      <c r="C179" t="s">
        <v>854</v>
      </c>
      <c r="D179" s="80">
        <v>15515.1</v>
      </c>
      <c r="E179" s="79">
        <v>0.78135731058784896</v>
      </c>
      <c r="F179" s="82" t="s">
        <v>855</v>
      </c>
      <c r="G179" s="82">
        <v>4</v>
      </c>
      <c r="H179" s="82">
        <v>5</v>
      </c>
      <c r="I179" s="82">
        <v>2</v>
      </c>
      <c r="J179" s="82">
        <v>2</v>
      </c>
      <c r="K179" s="82">
        <v>4</v>
      </c>
      <c r="L179" s="82">
        <v>2</v>
      </c>
      <c r="M179" s="82">
        <v>4</v>
      </c>
    </row>
    <row r="180" spans="1:13" x14ac:dyDescent="0.25">
      <c r="A180" t="s">
        <v>774</v>
      </c>
      <c r="B180" t="s">
        <v>775</v>
      </c>
      <c r="C180" t="s">
        <v>854</v>
      </c>
      <c r="D180" s="80">
        <v>17525.400000000001</v>
      </c>
      <c r="E180" s="79">
        <v>0.843583684564852</v>
      </c>
      <c r="F180" s="82" t="s">
        <v>855</v>
      </c>
      <c r="G180" s="82">
        <v>5</v>
      </c>
      <c r="H180" s="82">
        <v>1</v>
      </c>
      <c r="I180" s="82">
        <v>1</v>
      </c>
      <c r="J180" s="82">
        <v>3</v>
      </c>
      <c r="K180" s="82">
        <v>3</v>
      </c>
      <c r="L180" s="82">
        <v>4</v>
      </c>
      <c r="M180" s="82">
        <v>5</v>
      </c>
    </row>
    <row r="181" spans="1:13" x14ac:dyDescent="0.25">
      <c r="A181" t="s">
        <v>71</v>
      </c>
      <c r="B181" t="s">
        <v>777</v>
      </c>
      <c r="C181" t="s">
        <v>854</v>
      </c>
      <c r="D181" s="80">
        <v>52577.1</v>
      </c>
      <c r="E181" s="79">
        <v>1.3779229385367899</v>
      </c>
      <c r="F181" s="82" t="s">
        <v>857</v>
      </c>
      <c r="G181" s="82">
        <v>5</v>
      </c>
      <c r="H181" s="82">
        <v>1</v>
      </c>
      <c r="I181" s="82">
        <v>4</v>
      </c>
      <c r="J181" s="82">
        <v>3</v>
      </c>
      <c r="K181" s="82">
        <v>5</v>
      </c>
      <c r="L181" s="82">
        <v>3</v>
      </c>
      <c r="M181" s="82">
        <v>5</v>
      </c>
    </row>
    <row r="182" spans="1:13" x14ac:dyDescent="0.25">
      <c r="A182" t="s">
        <v>72</v>
      </c>
      <c r="B182" t="s">
        <v>779</v>
      </c>
      <c r="C182" t="s">
        <v>854</v>
      </c>
      <c r="D182" s="80">
        <v>62954</v>
      </c>
      <c r="E182" s="79">
        <v>0.53605742271206303</v>
      </c>
      <c r="F182" s="82">
        <v>4</v>
      </c>
      <c r="G182" s="82">
        <v>3</v>
      </c>
      <c r="H182" s="82">
        <v>2</v>
      </c>
      <c r="I182" s="82">
        <v>3</v>
      </c>
      <c r="J182" s="82">
        <v>3</v>
      </c>
      <c r="K182" s="82">
        <v>2</v>
      </c>
      <c r="L182" s="82">
        <v>4</v>
      </c>
      <c r="M182" s="82">
        <v>5</v>
      </c>
    </row>
    <row r="183" spans="1:13" x14ac:dyDescent="0.25">
      <c r="A183" t="s">
        <v>781</v>
      </c>
      <c r="B183" t="s">
        <v>73</v>
      </c>
      <c r="C183" t="s">
        <v>854</v>
      </c>
      <c r="D183" s="80">
        <v>5937.8</v>
      </c>
      <c r="E183" s="79">
        <v>-0.28340693272345402</v>
      </c>
      <c r="F183" s="82">
        <v>2</v>
      </c>
      <c r="G183" s="82">
        <v>1</v>
      </c>
      <c r="H183" s="82">
        <v>1</v>
      </c>
      <c r="I183" s="82">
        <v>2</v>
      </c>
      <c r="J183" s="82">
        <v>3</v>
      </c>
      <c r="K183" s="82">
        <v>4</v>
      </c>
      <c r="L183" s="82">
        <v>5</v>
      </c>
      <c r="M183" s="82">
        <v>5</v>
      </c>
    </row>
    <row r="184" spans="1:13" x14ac:dyDescent="0.25">
      <c r="A184" t="s">
        <v>783</v>
      </c>
      <c r="B184" t="s">
        <v>74</v>
      </c>
      <c r="C184" t="s">
        <v>854</v>
      </c>
      <c r="D184" s="80">
        <v>20216.7</v>
      </c>
      <c r="E184" s="79">
        <v>0.54914563199191802</v>
      </c>
      <c r="F184" s="82" t="s">
        <v>855</v>
      </c>
      <c r="G184" s="82">
        <v>4</v>
      </c>
      <c r="H184" s="82">
        <v>1</v>
      </c>
      <c r="I184" s="82">
        <v>3</v>
      </c>
      <c r="J184" s="82">
        <v>2</v>
      </c>
      <c r="K184" s="82">
        <v>3</v>
      </c>
      <c r="L184" s="82">
        <v>4</v>
      </c>
      <c r="M184" s="82">
        <v>5</v>
      </c>
    </row>
    <row r="185" spans="1:13" x14ac:dyDescent="0.25">
      <c r="A185" t="s">
        <v>785</v>
      </c>
      <c r="B185" t="s">
        <v>75</v>
      </c>
      <c r="C185" t="s">
        <v>854</v>
      </c>
      <c r="D185" s="80">
        <v>47319.199999999997</v>
      </c>
      <c r="E185" s="79">
        <v>-0.18809323619419399</v>
      </c>
      <c r="F185" s="82">
        <v>3</v>
      </c>
      <c r="G185" s="82">
        <v>4</v>
      </c>
      <c r="H185" s="82">
        <v>1</v>
      </c>
      <c r="I185" s="82">
        <v>2</v>
      </c>
      <c r="J185" s="82">
        <v>5</v>
      </c>
      <c r="K185" s="82">
        <v>4</v>
      </c>
      <c r="L185" s="82">
        <v>4</v>
      </c>
      <c r="M185" s="82">
        <v>5</v>
      </c>
    </row>
    <row r="186" spans="1:13" x14ac:dyDescent="0.25">
      <c r="A186" t="s">
        <v>787</v>
      </c>
      <c r="B186" t="s">
        <v>788</v>
      </c>
      <c r="C186" t="s">
        <v>854</v>
      </c>
      <c r="D186" s="80">
        <v>18709.099999999999</v>
      </c>
      <c r="E186" s="79">
        <v>-0.120964356723849</v>
      </c>
      <c r="F186" s="82">
        <v>3</v>
      </c>
      <c r="G186" s="82">
        <v>2</v>
      </c>
      <c r="H186" s="82">
        <v>1</v>
      </c>
      <c r="I186" s="82">
        <v>2</v>
      </c>
      <c r="J186" s="82">
        <v>5</v>
      </c>
      <c r="K186" s="82">
        <v>5</v>
      </c>
      <c r="L186" s="82">
        <v>3</v>
      </c>
      <c r="M186" s="82">
        <v>5</v>
      </c>
    </row>
    <row r="187" spans="1:13" x14ac:dyDescent="0.25">
      <c r="A187" t="s">
        <v>790</v>
      </c>
      <c r="B187" t="s">
        <v>76</v>
      </c>
      <c r="C187" t="s">
        <v>854</v>
      </c>
      <c r="D187" s="80">
        <v>10571.2</v>
      </c>
      <c r="E187" s="79">
        <v>3.0713770930113699E-2</v>
      </c>
      <c r="F187" s="82">
        <v>3</v>
      </c>
      <c r="G187" s="82">
        <v>5</v>
      </c>
      <c r="H187" s="82">
        <v>1</v>
      </c>
      <c r="I187" s="82">
        <v>2</v>
      </c>
      <c r="J187" s="82">
        <v>4</v>
      </c>
      <c r="K187" s="82">
        <v>4</v>
      </c>
      <c r="L187" s="82">
        <v>2</v>
      </c>
      <c r="M187" s="82">
        <v>4</v>
      </c>
    </row>
    <row r="188" spans="1:13" x14ac:dyDescent="0.25">
      <c r="A188" t="s">
        <v>792</v>
      </c>
      <c r="B188" t="s">
        <v>77</v>
      </c>
      <c r="C188" t="s">
        <v>854</v>
      </c>
      <c r="D188" s="80">
        <v>4799.5</v>
      </c>
      <c r="E188" s="79">
        <v>0.35990365617582099</v>
      </c>
      <c r="F188" s="82">
        <v>4</v>
      </c>
      <c r="G188" s="82">
        <v>5</v>
      </c>
      <c r="H188" s="82">
        <v>1</v>
      </c>
      <c r="I188" s="82">
        <v>1</v>
      </c>
      <c r="J188" s="82">
        <v>4</v>
      </c>
      <c r="K188" s="82">
        <v>3</v>
      </c>
      <c r="L188" s="82">
        <v>2</v>
      </c>
      <c r="M188" s="82">
        <v>4</v>
      </c>
    </row>
    <row r="189" spans="1:13" x14ac:dyDescent="0.25">
      <c r="A189" t="s">
        <v>794</v>
      </c>
      <c r="B189" t="s">
        <v>795</v>
      </c>
      <c r="C189" t="s">
        <v>854</v>
      </c>
      <c r="D189" s="80">
        <v>11421</v>
      </c>
      <c r="E189" s="79">
        <v>-0.389730860734393</v>
      </c>
      <c r="F189" s="82">
        <v>2</v>
      </c>
      <c r="G189" s="82">
        <v>3</v>
      </c>
      <c r="H189" s="82">
        <v>3</v>
      </c>
      <c r="I189" s="82">
        <v>3</v>
      </c>
      <c r="J189" s="82">
        <v>2</v>
      </c>
      <c r="K189" s="82">
        <v>2</v>
      </c>
      <c r="L189" s="82">
        <v>1</v>
      </c>
      <c r="M189" s="82">
        <v>4</v>
      </c>
    </row>
    <row r="190" spans="1:13" x14ac:dyDescent="0.25">
      <c r="A190" t="s">
        <v>797</v>
      </c>
      <c r="B190" t="s">
        <v>78</v>
      </c>
      <c r="C190" t="s">
        <v>856</v>
      </c>
      <c r="D190" s="80">
        <v>633</v>
      </c>
      <c r="E190" s="79" t="s">
        <v>12</v>
      </c>
      <c r="F190" s="82" t="s">
        <v>12</v>
      </c>
      <c r="G190" s="82" t="s">
        <v>12</v>
      </c>
      <c r="H190" s="82" t="s">
        <v>12</v>
      </c>
      <c r="I190" s="82" t="s">
        <v>12</v>
      </c>
      <c r="J190" s="82" t="s">
        <v>12</v>
      </c>
      <c r="K190" s="82" t="s">
        <v>12</v>
      </c>
      <c r="L190" s="82" t="s">
        <v>12</v>
      </c>
      <c r="M190" s="82" t="s">
        <v>12</v>
      </c>
    </row>
    <row r="191" spans="1:13" x14ac:dyDescent="0.25">
      <c r="A191" t="s">
        <v>799</v>
      </c>
      <c r="B191" t="s">
        <v>79</v>
      </c>
      <c r="C191" t="s">
        <v>854</v>
      </c>
      <c r="D191" s="80">
        <v>11003</v>
      </c>
      <c r="E191" s="79">
        <v>-0.60223516163326296</v>
      </c>
      <c r="F191" s="82">
        <v>1</v>
      </c>
      <c r="G191" s="82">
        <v>1</v>
      </c>
      <c r="H191" s="82">
        <v>4</v>
      </c>
      <c r="I191" s="82">
        <v>4</v>
      </c>
      <c r="J191" s="82">
        <v>1</v>
      </c>
      <c r="K191" s="82">
        <v>1</v>
      </c>
      <c r="L191" s="82">
        <v>1</v>
      </c>
      <c r="M191" s="82">
        <v>1</v>
      </c>
    </row>
    <row r="192" spans="1:13" x14ac:dyDescent="0.25">
      <c r="A192" t="s">
        <v>801</v>
      </c>
      <c r="B192" t="s">
        <v>80</v>
      </c>
      <c r="C192" t="s">
        <v>854</v>
      </c>
      <c r="D192" s="80">
        <v>3818</v>
      </c>
      <c r="E192" s="79">
        <v>-0.20512491595278201</v>
      </c>
      <c r="F192" s="82">
        <v>3</v>
      </c>
      <c r="G192" s="82">
        <v>2</v>
      </c>
      <c r="H192" s="82">
        <v>3</v>
      </c>
      <c r="I192" s="82">
        <v>3</v>
      </c>
      <c r="J192" s="82">
        <v>2</v>
      </c>
      <c r="K192" s="82">
        <v>2</v>
      </c>
      <c r="L192" s="82">
        <v>3</v>
      </c>
      <c r="M192" s="82">
        <v>5</v>
      </c>
    </row>
    <row r="193" spans="1:13" x14ac:dyDescent="0.25">
      <c r="A193" t="s">
        <v>802</v>
      </c>
      <c r="B193" t="s">
        <v>81</v>
      </c>
      <c r="C193" t="s">
        <v>854</v>
      </c>
      <c r="D193" s="80">
        <v>5681.3</v>
      </c>
      <c r="E193" s="79">
        <v>-0.38690575238956898</v>
      </c>
      <c r="F193" s="82">
        <v>2</v>
      </c>
      <c r="G193" s="82">
        <v>1</v>
      </c>
      <c r="H193" s="82">
        <v>5</v>
      </c>
      <c r="I193" s="82">
        <v>4</v>
      </c>
      <c r="J193" s="82">
        <v>1</v>
      </c>
      <c r="K193" s="82">
        <v>3</v>
      </c>
      <c r="L193" s="82">
        <v>3</v>
      </c>
      <c r="M193" s="82">
        <v>3</v>
      </c>
    </row>
    <row r="194" spans="1:13" x14ac:dyDescent="0.25">
      <c r="A194" t="s">
        <v>803</v>
      </c>
      <c r="B194" t="s">
        <v>82</v>
      </c>
      <c r="C194" t="s">
        <v>854</v>
      </c>
      <c r="D194" s="80">
        <v>10805.3</v>
      </c>
      <c r="E194" s="79">
        <v>-1.3401213559941101</v>
      </c>
      <c r="F194" s="82">
        <v>1</v>
      </c>
      <c r="G194" s="82">
        <v>3</v>
      </c>
      <c r="H194" s="82">
        <v>4</v>
      </c>
      <c r="I194" s="82">
        <v>2</v>
      </c>
      <c r="J194" s="82">
        <v>3</v>
      </c>
      <c r="K194" s="82">
        <v>2</v>
      </c>
      <c r="L194" s="82">
        <v>4</v>
      </c>
      <c r="M194" s="82">
        <v>2</v>
      </c>
    </row>
    <row r="195" spans="1:13" x14ac:dyDescent="0.25">
      <c r="A195" t="s">
        <v>804</v>
      </c>
      <c r="B195" t="s">
        <v>84</v>
      </c>
      <c r="C195" t="s">
        <v>854</v>
      </c>
      <c r="D195" s="80">
        <v>12401.6</v>
      </c>
      <c r="E195" s="79">
        <v>-0.26451985227989999</v>
      </c>
      <c r="F195" s="82">
        <v>2</v>
      </c>
      <c r="G195" s="82">
        <v>2</v>
      </c>
      <c r="H195" s="82">
        <v>3</v>
      </c>
      <c r="I195" s="82">
        <v>1</v>
      </c>
      <c r="J195" s="82">
        <v>2</v>
      </c>
      <c r="K195" s="82">
        <v>2</v>
      </c>
      <c r="L195" s="82">
        <v>1</v>
      </c>
      <c r="M195" s="82">
        <v>4</v>
      </c>
    </row>
    <row r="196" spans="1:13" x14ac:dyDescent="0.25">
      <c r="A196" t="s">
        <v>805</v>
      </c>
      <c r="B196" t="s">
        <v>85</v>
      </c>
      <c r="C196" t="s">
        <v>854</v>
      </c>
      <c r="D196" s="80">
        <v>8686.6</v>
      </c>
      <c r="E196" s="79">
        <v>-1.5004860973696801</v>
      </c>
      <c r="F196" s="82">
        <v>1</v>
      </c>
      <c r="G196" s="82">
        <v>5</v>
      </c>
      <c r="H196" s="82">
        <v>5</v>
      </c>
      <c r="I196" s="82">
        <v>1</v>
      </c>
      <c r="J196" s="82">
        <v>5</v>
      </c>
      <c r="K196" s="82">
        <v>3</v>
      </c>
      <c r="L196" s="82">
        <v>5</v>
      </c>
      <c r="M196" s="82">
        <v>4</v>
      </c>
    </row>
    <row r="197" spans="1:13" x14ac:dyDescent="0.25">
      <c r="A197" t="s">
        <v>806</v>
      </c>
      <c r="B197" t="s">
        <v>87</v>
      </c>
      <c r="C197" t="s">
        <v>854</v>
      </c>
      <c r="D197" s="80">
        <v>554.79999999999995</v>
      </c>
      <c r="E197" s="79">
        <v>-0.81741425534171397</v>
      </c>
      <c r="F197" s="82">
        <v>1</v>
      </c>
      <c r="G197" s="82">
        <v>2</v>
      </c>
      <c r="H197" s="82">
        <v>1</v>
      </c>
      <c r="I197" s="82">
        <v>1</v>
      </c>
      <c r="J197" s="82">
        <v>4</v>
      </c>
      <c r="K197" s="82">
        <v>3</v>
      </c>
      <c r="L197" s="82">
        <v>5</v>
      </c>
      <c r="M197" s="82"/>
    </row>
    <row r="198" spans="1:13" x14ac:dyDescent="0.25">
      <c r="A198" t="s">
        <v>807</v>
      </c>
      <c r="B198" t="s">
        <v>88</v>
      </c>
      <c r="C198" t="s">
        <v>854</v>
      </c>
      <c r="D198" s="80">
        <v>45662.7</v>
      </c>
      <c r="E198" s="79">
        <v>0.97650356528698601</v>
      </c>
      <c r="F198" s="82" t="s">
        <v>857</v>
      </c>
      <c r="G198" s="82">
        <v>4</v>
      </c>
      <c r="H198" s="82">
        <v>5</v>
      </c>
      <c r="I198" s="82">
        <v>4</v>
      </c>
      <c r="J198" s="82">
        <v>3</v>
      </c>
      <c r="K198" s="82">
        <v>5</v>
      </c>
      <c r="L198" s="82">
        <v>2</v>
      </c>
      <c r="M198" s="82">
        <v>5</v>
      </c>
    </row>
    <row r="199" spans="1:13" x14ac:dyDescent="0.25">
      <c r="A199" t="s">
        <v>808</v>
      </c>
      <c r="B199" t="s">
        <v>809</v>
      </c>
      <c r="C199" t="s">
        <v>854</v>
      </c>
      <c r="D199" s="80">
        <v>38117.5</v>
      </c>
      <c r="E199" s="79">
        <v>1.4433282410446999</v>
      </c>
      <c r="F199" s="82" t="s">
        <v>857</v>
      </c>
      <c r="G199" s="82">
        <v>5</v>
      </c>
      <c r="H199" s="82">
        <v>5</v>
      </c>
      <c r="I199" s="82">
        <v>5</v>
      </c>
      <c r="J199" s="82">
        <v>2</v>
      </c>
      <c r="K199" s="82">
        <v>4</v>
      </c>
      <c r="L199" s="82">
        <v>1</v>
      </c>
      <c r="M199" s="82">
        <v>5</v>
      </c>
    </row>
    <row r="200" spans="1:13" x14ac:dyDescent="0.25">
      <c r="A200" t="s">
        <v>810</v>
      </c>
      <c r="B200" t="s">
        <v>237</v>
      </c>
      <c r="C200" t="s">
        <v>854</v>
      </c>
      <c r="D200" s="80">
        <v>13642.7</v>
      </c>
      <c r="E200" s="79">
        <v>3.4331143031012998</v>
      </c>
      <c r="F200" s="82" t="s">
        <v>857</v>
      </c>
      <c r="G200" s="82">
        <v>5</v>
      </c>
      <c r="H200" s="82">
        <v>5</v>
      </c>
      <c r="I200" s="82">
        <v>5</v>
      </c>
      <c r="J200" s="82">
        <v>2</v>
      </c>
      <c r="K200" s="82">
        <v>2</v>
      </c>
      <c r="L200" s="82">
        <v>3</v>
      </c>
      <c r="M200" s="82">
        <v>1</v>
      </c>
    </row>
    <row r="201" spans="1:13" x14ac:dyDescent="0.25">
      <c r="A201" t="s">
        <v>811</v>
      </c>
      <c r="B201" t="s">
        <v>238</v>
      </c>
      <c r="C201" t="s">
        <v>854</v>
      </c>
      <c r="D201" s="80">
        <v>832.9</v>
      </c>
      <c r="E201" s="79">
        <v>3.4014826809690799</v>
      </c>
      <c r="F201" s="82" t="s">
        <v>857</v>
      </c>
      <c r="G201" s="82">
        <v>5</v>
      </c>
      <c r="H201" s="82">
        <v>5</v>
      </c>
      <c r="I201" s="82">
        <v>5</v>
      </c>
      <c r="J201" s="82">
        <v>1</v>
      </c>
      <c r="K201" s="82">
        <v>1</v>
      </c>
      <c r="L201" s="82">
        <v>5</v>
      </c>
      <c r="M201" s="82"/>
    </row>
    <row r="202" spans="1:13" x14ac:dyDescent="0.25">
      <c r="A202" t="s">
        <v>812</v>
      </c>
      <c r="B202" t="s">
        <v>239</v>
      </c>
      <c r="C202" t="s">
        <v>854</v>
      </c>
      <c r="D202" s="80">
        <v>1161.2</v>
      </c>
      <c r="E202" s="79">
        <v>1.12492877928113</v>
      </c>
      <c r="F202" s="82" t="s">
        <v>857</v>
      </c>
      <c r="G202" s="82">
        <v>4</v>
      </c>
      <c r="H202" s="82">
        <v>5</v>
      </c>
      <c r="I202" s="82">
        <v>3</v>
      </c>
      <c r="J202" s="82">
        <v>1</v>
      </c>
      <c r="K202" s="82">
        <v>2</v>
      </c>
      <c r="L202" s="82">
        <v>5</v>
      </c>
      <c r="M202" s="82"/>
    </row>
    <row r="203" spans="1:13" x14ac:dyDescent="0.25">
      <c r="A203" t="s">
        <v>813</v>
      </c>
      <c r="B203" t="s">
        <v>240</v>
      </c>
      <c r="C203" t="s">
        <v>854</v>
      </c>
      <c r="D203" s="80">
        <v>8043.7</v>
      </c>
      <c r="E203" s="79">
        <v>1.92684108956324</v>
      </c>
      <c r="F203" s="82" t="s">
        <v>857</v>
      </c>
      <c r="G203" s="82">
        <v>3</v>
      </c>
      <c r="H203" s="82">
        <v>5</v>
      </c>
      <c r="I203" s="82">
        <v>5</v>
      </c>
      <c r="J203" s="82">
        <v>2</v>
      </c>
      <c r="K203" s="82">
        <v>3</v>
      </c>
      <c r="L203" s="82">
        <v>3</v>
      </c>
      <c r="M203" s="82">
        <v>3</v>
      </c>
    </row>
    <row r="204" spans="1:13" x14ac:dyDescent="0.25">
      <c r="A204" t="s">
        <v>814</v>
      </c>
      <c r="B204" t="s">
        <v>89</v>
      </c>
      <c r="C204" t="s">
        <v>854</v>
      </c>
      <c r="D204" s="80">
        <v>17994.5</v>
      </c>
      <c r="E204" s="79">
        <v>1.22848551377132</v>
      </c>
      <c r="F204" s="82" t="s">
        <v>857</v>
      </c>
      <c r="G204" s="82">
        <v>1</v>
      </c>
      <c r="H204" s="82">
        <v>5</v>
      </c>
      <c r="I204" s="82">
        <v>5</v>
      </c>
      <c r="J204" s="82">
        <v>2</v>
      </c>
      <c r="K204" s="82">
        <v>4</v>
      </c>
      <c r="L204" s="82">
        <v>2</v>
      </c>
      <c r="M204" s="82">
        <v>3</v>
      </c>
    </row>
    <row r="205" spans="1:13" x14ac:dyDescent="0.25">
      <c r="A205" t="s">
        <v>815</v>
      </c>
      <c r="B205" t="s">
        <v>90</v>
      </c>
      <c r="C205" t="s">
        <v>854</v>
      </c>
      <c r="D205" s="80">
        <v>8791.2999999999993</v>
      </c>
      <c r="E205" s="79">
        <v>0.94547764979783899</v>
      </c>
      <c r="F205" s="82" t="s">
        <v>857</v>
      </c>
      <c r="G205" s="82">
        <v>2</v>
      </c>
      <c r="H205" s="82">
        <v>5</v>
      </c>
      <c r="I205" s="82">
        <v>5</v>
      </c>
      <c r="J205" s="82">
        <v>1</v>
      </c>
      <c r="K205" s="82">
        <v>3</v>
      </c>
      <c r="L205" s="82">
        <v>4</v>
      </c>
      <c r="M205" s="82">
        <v>1</v>
      </c>
    </row>
    <row r="206" spans="1:13" x14ac:dyDescent="0.25">
      <c r="A206" t="s">
        <v>816</v>
      </c>
      <c r="B206" t="s">
        <v>91</v>
      </c>
      <c r="C206" t="s">
        <v>854</v>
      </c>
      <c r="D206" s="80">
        <v>6357.5</v>
      </c>
      <c r="E206" s="79">
        <v>0.74209730058810597</v>
      </c>
      <c r="F206" s="82" t="s">
        <v>855</v>
      </c>
      <c r="G206" s="82">
        <v>5</v>
      </c>
      <c r="H206" s="82">
        <v>5</v>
      </c>
      <c r="I206" s="82">
        <v>4</v>
      </c>
      <c r="J206" s="82">
        <v>3</v>
      </c>
      <c r="K206" s="82">
        <v>1</v>
      </c>
      <c r="L206" s="82">
        <v>3</v>
      </c>
      <c r="M206" s="82">
        <v>5</v>
      </c>
    </row>
    <row r="207" spans="1:13" x14ac:dyDescent="0.25">
      <c r="A207" t="s">
        <v>817</v>
      </c>
      <c r="B207" t="s">
        <v>92</v>
      </c>
      <c r="C207" t="s">
        <v>854</v>
      </c>
      <c r="D207" s="80">
        <v>4681.2</v>
      </c>
      <c r="E207" s="79">
        <v>0.47859120855623499</v>
      </c>
      <c r="F207" s="82">
        <v>4</v>
      </c>
      <c r="G207" s="82">
        <v>3</v>
      </c>
      <c r="H207" s="82">
        <v>5</v>
      </c>
      <c r="I207" s="82">
        <v>4</v>
      </c>
      <c r="J207" s="82">
        <v>3</v>
      </c>
      <c r="K207" s="82">
        <v>1</v>
      </c>
      <c r="L207" s="82">
        <v>4</v>
      </c>
      <c r="M207" s="82">
        <v>5</v>
      </c>
    </row>
    <row r="208" spans="1:13" x14ac:dyDescent="0.25">
      <c r="A208" t="s">
        <v>818</v>
      </c>
      <c r="B208" t="s">
        <v>819</v>
      </c>
      <c r="C208" t="s">
        <v>854</v>
      </c>
      <c r="D208" s="80">
        <v>7596</v>
      </c>
      <c r="E208" s="79">
        <v>0.35981588167566098</v>
      </c>
      <c r="F208" s="82">
        <v>4</v>
      </c>
      <c r="G208" s="82">
        <v>4</v>
      </c>
      <c r="H208" s="82">
        <v>3</v>
      </c>
      <c r="I208" s="82">
        <v>4</v>
      </c>
      <c r="J208" s="82">
        <v>2</v>
      </c>
      <c r="K208" s="82">
        <v>1</v>
      </c>
      <c r="L208" s="82">
        <v>3</v>
      </c>
      <c r="M208" s="82">
        <v>4</v>
      </c>
    </row>
    <row r="209" spans="1:13" x14ac:dyDescent="0.25">
      <c r="A209" t="s">
        <v>820</v>
      </c>
      <c r="B209" t="s">
        <v>821</v>
      </c>
      <c r="C209" t="s">
        <v>854</v>
      </c>
      <c r="D209" s="80">
        <v>25305.5</v>
      </c>
      <c r="E209" s="79">
        <v>0.64677169398217804</v>
      </c>
      <c r="F209" s="82" t="s">
        <v>855</v>
      </c>
      <c r="G209" s="82">
        <v>4</v>
      </c>
      <c r="H209" s="82">
        <v>5</v>
      </c>
      <c r="I209" s="82">
        <v>4</v>
      </c>
      <c r="J209" s="82">
        <v>2</v>
      </c>
      <c r="K209" s="82">
        <v>2</v>
      </c>
      <c r="L209" s="82">
        <v>1</v>
      </c>
      <c r="M209" s="82">
        <v>5</v>
      </c>
    </row>
    <row r="210" spans="1:13" x14ac:dyDescent="0.25">
      <c r="A210" t="s">
        <v>822</v>
      </c>
      <c r="B210" t="s">
        <v>235</v>
      </c>
      <c r="C210" t="s">
        <v>854</v>
      </c>
      <c r="D210" s="80">
        <v>5880.9000000000005</v>
      </c>
      <c r="E210" s="79">
        <v>1.0905895797609699</v>
      </c>
      <c r="F210" s="82" t="s">
        <v>857</v>
      </c>
      <c r="G210" s="82">
        <v>5</v>
      </c>
      <c r="H210" s="82">
        <v>5</v>
      </c>
      <c r="I210" s="82">
        <v>3</v>
      </c>
      <c r="J210" s="82">
        <v>3</v>
      </c>
      <c r="K210" s="82">
        <v>2</v>
      </c>
      <c r="L210" s="82">
        <v>3</v>
      </c>
      <c r="M210" s="82">
        <v>5</v>
      </c>
    </row>
    <row r="211" spans="1:13" x14ac:dyDescent="0.25">
      <c r="A211" t="s">
        <v>823</v>
      </c>
      <c r="B211" t="s">
        <v>93</v>
      </c>
      <c r="C211" t="s">
        <v>854</v>
      </c>
      <c r="D211" s="80">
        <v>13297.8</v>
      </c>
      <c r="E211" s="79">
        <v>0.31705362928710601</v>
      </c>
      <c r="F211" s="82">
        <v>4</v>
      </c>
      <c r="G211" s="82">
        <v>3</v>
      </c>
      <c r="H211" s="82">
        <v>5</v>
      </c>
      <c r="I211" s="82">
        <v>4</v>
      </c>
      <c r="J211" s="82">
        <v>2</v>
      </c>
      <c r="K211" s="82">
        <v>1</v>
      </c>
      <c r="L211" s="82">
        <v>2</v>
      </c>
      <c r="M211" s="82">
        <v>4</v>
      </c>
    </row>
    <row r="212" spans="1:13" x14ac:dyDescent="0.25">
      <c r="A212" t="s">
        <v>824</v>
      </c>
      <c r="B212" t="s">
        <v>94</v>
      </c>
      <c r="C212" t="s">
        <v>854</v>
      </c>
      <c r="D212" s="80">
        <v>17206.2</v>
      </c>
      <c r="E212" s="79">
        <v>0.35695314516576399</v>
      </c>
      <c r="F212" s="82">
        <v>4</v>
      </c>
      <c r="G212" s="82">
        <v>5</v>
      </c>
      <c r="H212" s="82">
        <v>1</v>
      </c>
      <c r="I212" s="82">
        <v>2</v>
      </c>
      <c r="J212" s="82">
        <v>5</v>
      </c>
      <c r="K212" s="82">
        <v>2</v>
      </c>
      <c r="L212" s="82">
        <v>1</v>
      </c>
      <c r="M212" s="82">
        <v>5</v>
      </c>
    </row>
    <row r="213" spans="1:13" x14ac:dyDescent="0.25">
      <c r="A213" t="s">
        <v>825</v>
      </c>
      <c r="B213" t="s">
        <v>95</v>
      </c>
      <c r="C213" t="s">
        <v>854</v>
      </c>
      <c r="D213" s="80">
        <v>12974.7</v>
      </c>
      <c r="E213" s="79">
        <v>0.214866838763833</v>
      </c>
      <c r="F213" s="82">
        <v>4</v>
      </c>
      <c r="G213" s="82">
        <v>4</v>
      </c>
      <c r="H213" s="82">
        <v>5</v>
      </c>
      <c r="I213" s="82">
        <v>3</v>
      </c>
      <c r="J213" s="82">
        <v>4</v>
      </c>
      <c r="K213" s="82">
        <v>3</v>
      </c>
      <c r="L213" s="82">
        <v>1</v>
      </c>
      <c r="M213" s="82">
        <v>4</v>
      </c>
    </row>
    <row r="214" spans="1:13" x14ac:dyDescent="0.25">
      <c r="A214" t="s">
        <v>826</v>
      </c>
      <c r="B214" t="s">
        <v>827</v>
      </c>
      <c r="C214" t="s">
        <v>854</v>
      </c>
      <c r="D214" s="80">
        <v>30672.6</v>
      </c>
      <c r="E214" s="79">
        <v>8.61681719740236E-2</v>
      </c>
      <c r="F214" s="82">
        <v>3</v>
      </c>
      <c r="G214" s="82">
        <v>1</v>
      </c>
      <c r="H214" s="82">
        <v>1</v>
      </c>
      <c r="I214" s="82">
        <v>4</v>
      </c>
      <c r="J214" s="82">
        <v>3</v>
      </c>
      <c r="K214" s="82">
        <v>2</v>
      </c>
      <c r="L214" s="82">
        <v>3</v>
      </c>
      <c r="M214" s="82">
        <v>5</v>
      </c>
    </row>
    <row r="215" spans="1:13" x14ac:dyDescent="0.25">
      <c r="A215" t="s">
        <v>828</v>
      </c>
      <c r="B215" t="s">
        <v>96</v>
      </c>
      <c r="C215" t="s">
        <v>854</v>
      </c>
      <c r="D215" s="80">
        <v>15091.2</v>
      </c>
      <c r="E215" s="79">
        <v>0.76836536230645403</v>
      </c>
      <c r="F215" s="82" t="s">
        <v>855</v>
      </c>
      <c r="G215" s="82">
        <v>4</v>
      </c>
      <c r="H215" s="82">
        <v>1</v>
      </c>
      <c r="I215" s="82">
        <v>3</v>
      </c>
      <c r="J215" s="82">
        <v>2</v>
      </c>
      <c r="K215" s="82">
        <v>1</v>
      </c>
      <c r="L215" s="82">
        <v>2</v>
      </c>
      <c r="M215" s="82">
        <v>4</v>
      </c>
    </row>
  </sheetData>
  <mergeCells count="1">
    <mergeCell ref="A2:M2"/>
  </mergeCells>
  <conditionalFormatting sqref="F7:F215">
    <cfRule type="containsText" dxfId="6" priority="3" operator="containsText" text="5">
      <formula>NOT(ISERROR(SEARCH("5",F7)))</formula>
    </cfRule>
  </conditionalFormatting>
  <conditionalFormatting sqref="F7:L215">
    <cfRule type="colorScale" priority="13">
      <colorScale>
        <cfvo type="min"/>
        <cfvo type="percentile" val="50"/>
        <cfvo type="max"/>
        <color rgb="FF5A8AC6"/>
        <color theme="2"/>
        <color rgb="FFF8696B"/>
      </colorScale>
    </cfRule>
  </conditionalFormatting>
  <conditionalFormatting sqref="M7:M215">
    <cfRule type="colorScale" priority="1">
      <colorScale>
        <cfvo type="min"/>
        <cfvo type="percentile" val="50"/>
        <cfvo type="max"/>
        <color rgb="FF5A8AC6"/>
        <color theme="2"/>
        <color rgb="FFF8696B"/>
      </colorScale>
    </cfRule>
  </conditionalFormatting>
  <pageMargins left="0.7" right="0.7" top="0.75" bottom="0.75" header="0.3" footer="0.3"/>
  <pageSetup paperSize="9" scale="32"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191"/>
  <sheetViews>
    <sheetView zoomScaleNormal="100" workbookViewId="0">
      <pane ySplit="6" topLeftCell="A58" activePane="bottomLeft" state="frozen"/>
      <selection activeCell="L40" sqref="L40"/>
      <selection pane="bottomLeft" activeCell="M71" sqref="M71:M76"/>
    </sheetView>
  </sheetViews>
  <sheetFormatPr baseColWidth="10" defaultRowHeight="15" x14ac:dyDescent="0.25"/>
  <cols>
    <col min="2" max="2" width="83.5703125" customWidth="1"/>
    <col min="3" max="3" width="13.7109375" customWidth="1"/>
    <col min="4" max="4" width="10.7109375" customWidth="1"/>
    <col min="5" max="5" width="13.85546875" customWidth="1"/>
    <col min="6" max="6" width="14.85546875" customWidth="1"/>
    <col min="7" max="7" width="12.7109375" customWidth="1"/>
    <col min="8" max="8" width="15.7109375" customWidth="1"/>
    <col min="9" max="9" width="17" customWidth="1"/>
    <col min="10" max="10" width="16.5703125" customWidth="1"/>
    <col min="11" max="11" width="19.5703125" customWidth="1"/>
    <col min="12" max="12" width="18.42578125" customWidth="1"/>
    <col min="13" max="13" width="15.7109375" customWidth="1"/>
  </cols>
  <sheetData>
    <row r="2" spans="1:13" ht="23.25" customHeight="1" x14ac:dyDescent="0.35">
      <c r="A2" s="128" t="s">
        <v>1031</v>
      </c>
      <c r="B2" s="128"/>
      <c r="C2" s="128"/>
      <c r="D2" s="128"/>
      <c r="E2" s="128"/>
      <c r="F2" s="128"/>
      <c r="G2" s="128"/>
      <c r="H2" s="128"/>
      <c r="I2" s="128"/>
      <c r="J2" s="128"/>
      <c r="K2" s="128"/>
      <c r="L2" s="128"/>
    </row>
    <row r="3" spans="1:13" ht="12.75" customHeight="1" x14ac:dyDescent="0.35">
      <c r="A3" s="81"/>
      <c r="B3" s="81"/>
      <c r="C3" s="81"/>
      <c r="D3" s="81"/>
      <c r="E3" s="81"/>
      <c r="F3" s="81"/>
      <c r="G3" s="81"/>
      <c r="H3" s="81"/>
      <c r="I3" s="81"/>
      <c r="J3" s="81"/>
      <c r="K3" s="81"/>
      <c r="L3" s="81"/>
    </row>
    <row r="4" spans="1:13" ht="17.25" customHeight="1" x14ac:dyDescent="0.35">
      <c r="A4" s="74" t="s">
        <v>1021</v>
      </c>
      <c r="B4" s="81"/>
      <c r="C4" s="81"/>
      <c r="D4" s="81"/>
      <c r="E4" s="81"/>
      <c r="F4" s="81"/>
      <c r="G4" s="81"/>
      <c r="H4" s="81"/>
      <c r="I4" s="81"/>
      <c r="J4" s="81"/>
      <c r="K4" s="81"/>
      <c r="L4" s="81"/>
    </row>
    <row r="6" spans="1:13" ht="50.25" customHeight="1" x14ac:dyDescent="0.25">
      <c r="A6" s="69" t="s">
        <v>117</v>
      </c>
      <c r="B6" s="69" t="s">
        <v>118</v>
      </c>
      <c r="C6" s="69" t="s">
        <v>128</v>
      </c>
      <c r="D6" s="84" t="s">
        <v>119</v>
      </c>
      <c r="E6" s="83" t="s">
        <v>120</v>
      </c>
      <c r="F6" s="69" t="s">
        <v>121</v>
      </c>
      <c r="G6" s="69" t="s">
        <v>122</v>
      </c>
      <c r="H6" s="69" t="s">
        <v>123</v>
      </c>
      <c r="I6" s="69" t="s">
        <v>124</v>
      </c>
      <c r="J6" s="69" t="s">
        <v>259</v>
      </c>
      <c r="K6" s="69" t="s">
        <v>126</v>
      </c>
      <c r="L6" s="69" t="s">
        <v>127</v>
      </c>
      <c r="M6" s="69" t="s">
        <v>1024</v>
      </c>
    </row>
    <row r="7" spans="1:13" x14ac:dyDescent="0.25">
      <c r="A7" t="s">
        <v>858</v>
      </c>
      <c r="B7" t="s">
        <v>162</v>
      </c>
      <c r="C7" t="s">
        <v>856</v>
      </c>
      <c r="D7" s="85">
        <v>12871.3</v>
      </c>
      <c r="E7" s="86">
        <v>-1.4049492146091299E-3</v>
      </c>
      <c r="F7" s="82">
        <v>3</v>
      </c>
      <c r="G7" s="82">
        <v>5</v>
      </c>
      <c r="H7" s="82">
        <v>3</v>
      </c>
      <c r="I7" s="82">
        <v>2</v>
      </c>
      <c r="J7" s="82">
        <v>5</v>
      </c>
      <c r="K7" s="82">
        <v>4</v>
      </c>
      <c r="L7" s="82">
        <v>5</v>
      </c>
      <c r="M7" s="82">
        <v>3</v>
      </c>
    </row>
    <row r="8" spans="1:13" x14ac:dyDescent="0.25">
      <c r="A8" t="s">
        <v>859</v>
      </c>
      <c r="B8" t="s">
        <v>163</v>
      </c>
      <c r="C8" t="s">
        <v>856</v>
      </c>
      <c r="D8" s="85">
        <v>26266.7</v>
      </c>
      <c r="E8" s="86">
        <v>0.21165720177793301</v>
      </c>
      <c r="F8" s="82">
        <v>4</v>
      </c>
      <c r="G8" s="82">
        <v>5</v>
      </c>
      <c r="H8" s="82">
        <v>3</v>
      </c>
      <c r="I8" s="82">
        <v>1</v>
      </c>
      <c r="J8" s="82">
        <v>5</v>
      </c>
      <c r="K8" s="82">
        <v>4</v>
      </c>
      <c r="L8" s="82">
        <v>4</v>
      </c>
      <c r="M8" s="82">
        <v>5</v>
      </c>
    </row>
    <row r="9" spans="1:13" x14ac:dyDescent="0.25">
      <c r="A9" t="s">
        <v>860</v>
      </c>
      <c r="B9" t="s">
        <v>164</v>
      </c>
      <c r="C9" t="s">
        <v>856</v>
      </c>
      <c r="D9" s="85">
        <v>10629</v>
      </c>
      <c r="E9" s="86">
        <v>-5.52556754255598E-2</v>
      </c>
      <c r="F9" s="82">
        <v>3</v>
      </c>
      <c r="G9" s="82">
        <v>2</v>
      </c>
      <c r="H9" s="82">
        <v>4</v>
      </c>
      <c r="I9" s="82">
        <v>4</v>
      </c>
      <c r="J9" s="82">
        <v>2</v>
      </c>
      <c r="K9" s="82">
        <v>2</v>
      </c>
      <c r="L9" s="82">
        <v>5</v>
      </c>
      <c r="M9" s="82">
        <v>3</v>
      </c>
    </row>
    <row r="10" spans="1:13" x14ac:dyDescent="0.25">
      <c r="A10" t="s">
        <v>861</v>
      </c>
      <c r="B10" t="s">
        <v>165</v>
      </c>
      <c r="C10" t="s">
        <v>856</v>
      </c>
      <c r="D10" s="85">
        <v>994.8</v>
      </c>
      <c r="E10" s="86">
        <v>1.4308560064073099</v>
      </c>
      <c r="F10" s="82" t="s">
        <v>857</v>
      </c>
      <c r="G10" s="82">
        <v>2</v>
      </c>
      <c r="H10" s="82">
        <v>4</v>
      </c>
      <c r="I10" s="82">
        <v>3</v>
      </c>
      <c r="J10" s="82">
        <v>4</v>
      </c>
      <c r="K10" s="82">
        <v>4</v>
      </c>
      <c r="L10" s="82">
        <v>5</v>
      </c>
      <c r="M10" s="82"/>
    </row>
    <row r="11" spans="1:13" x14ac:dyDescent="0.25">
      <c r="A11" t="s">
        <v>862</v>
      </c>
      <c r="B11" t="s">
        <v>863</v>
      </c>
      <c r="C11" t="s">
        <v>856</v>
      </c>
      <c r="D11" s="85">
        <v>12875.9</v>
      </c>
      <c r="E11" s="86">
        <v>0.74836117220360698</v>
      </c>
      <c r="F11" s="82" t="s">
        <v>855</v>
      </c>
      <c r="G11" s="82">
        <v>5</v>
      </c>
      <c r="H11" s="82">
        <v>2</v>
      </c>
      <c r="I11" s="82">
        <v>2</v>
      </c>
      <c r="J11" s="82">
        <v>4</v>
      </c>
      <c r="K11" s="82">
        <v>4</v>
      </c>
      <c r="L11" s="82">
        <v>4</v>
      </c>
      <c r="M11" s="82">
        <v>4</v>
      </c>
    </row>
    <row r="12" spans="1:13" x14ac:dyDescent="0.25">
      <c r="A12" t="s">
        <v>864</v>
      </c>
      <c r="B12" t="s">
        <v>865</v>
      </c>
      <c r="C12" t="s">
        <v>856</v>
      </c>
      <c r="D12" s="85">
        <v>33058.199999999997</v>
      </c>
      <c r="E12" s="86">
        <v>1.2931849712271599</v>
      </c>
      <c r="F12" s="82" t="s">
        <v>857</v>
      </c>
      <c r="G12" s="82">
        <v>5</v>
      </c>
      <c r="H12" s="82">
        <v>3</v>
      </c>
      <c r="I12" s="82">
        <v>3</v>
      </c>
      <c r="J12" s="82">
        <v>3</v>
      </c>
      <c r="K12" s="82">
        <v>4</v>
      </c>
      <c r="L12" s="82">
        <v>4</v>
      </c>
      <c r="M12" s="82">
        <v>2</v>
      </c>
    </row>
    <row r="13" spans="1:13" x14ac:dyDescent="0.25">
      <c r="A13" t="s">
        <v>866</v>
      </c>
      <c r="B13" t="s">
        <v>867</v>
      </c>
      <c r="C13" t="s">
        <v>856</v>
      </c>
      <c r="D13" s="85">
        <v>54472</v>
      </c>
      <c r="E13" s="86">
        <v>1.27330940125434</v>
      </c>
      <c r="F13" s="82" t="s">
        <v>857</v>
      </c>
      <c r="G13" s="82">
        <v>5</v>
      </c>
      <c r="H13" s="82">
        <v>4</v>
      </c>
      <c r="I13" s="82">
        <v>2</v>
      </c>
      <c r="J13" s="82">
        <v>3</v>
      </c>
      <c r="K13" s="82">
        <v>4</v>
      </c>
      <c r="L13" s="82">
        <v>4</v>
      </c>
      <c r="M13" s="82">
        <v>2</v>
      </c>
    </row>
    <row r="14" spans="1:13" ht="15" customHeight="1" x14ac:dyDescent="0.25">
      <c r="A14" t="s">
        <v>868</v>
      </c>
      <c r="B14" t="s">
        <v>16</v>
      </c>
      <c r="C14" t="s">
        <v>856</v>
      </c>
      <c r="D14" s="85">
        <v>11964.1</v>
      </c>
      <c r="E14" s="86">
        <v>0.71342416720351798</v>
      </c>
      <c r="F14" s="82" t="s">
        <v>855</v>
      </c>
      <c r="G14" s="82">
        <v>4</v>
      </c>
      <c r="H14" s="82">
        <v>2</v>
      </c>
      <c r="I14" s="82">
        <v>3</v>
      </c>
      <c r="J14" s="82">
        <v>4</v>
      </c>
      <c r="K14" s="82">
        <v>4</v>
      </c>
      <c r="L14" s="82">
        <v>4</v>
      </c>
      <c r="M14" s="82">
        <v>1</v>
      </c>
    </row>
    <row r="15" spans="1:13" x14ac:dyDescent="0.25">
      <c r="A15" t="s">
        <v>869</v>
      </c>
      <c r="B15" t="s">
        <v>870</v>
      </c>
      <c r="C15" t="s">
        <v>856</v>
      </c>
      <c r="D15" s="85">
        <v>39440.800000000003</v>
      </c>
      <c r="E15" s="86">
        <v>2.06581194538157</v>
      </c>
      <c r="F15" s="82" t="s">
        <v>857</v>
      </c>
      <c r="G15" s="82">
        <v>5</v>
      </c>
      <c r="H15" s="82">
        <v>4</v>
      </c>
      <c r="I15" s="82">
        <v>4</v>
      </c>
      <c r="J15" s="82">
        <v>1</v>
      </c>
      <c r="K15" s="82">
        <v>3</v>
      </c>
      <c r="L15" s="82">
        <v>4</v>
      </c>
      <c r="M15" s="82">
        <v>1</v>
      </c>
    </row>
    <row r="16" spans="1:13" x14ac:dyDescent="0.25">
      <c r="A16" t="s">
        <v>871</v>
      </c>
      <c r="B16" t="s">
        <v>169</v>
      </c>
      <c r="C16" t="s">
        <v>856</v>
      </c>
      <c r="D16" s="85">
        <v>25406.1</v>
      </c>
      <c r="E16" s="86">
        <v>1.0723033190511799</v>
      </c>
      <c r="F16" s="82" t="s">
        <v>857</v>
      </c>
      <c r="G16" s="82">
        <v>5</v>
      </c>
      <c r="H16" s="82">
        <v>4</v>
      </c>
      <c r="I16" s="82">
        <v>4</v>
      </c>
      <c r="J16" s="82">
        <v>1</v>
      </c>
      <c r="K16" s="82">
        <v>1</v>
      </c>
      <c r="L16" s="82">
        <v>3</v>
      </c>
      <c r="M16" s="82">
        <v>1</v>
      </c>
    </row>
    <row r="17" spans="1:13" x14ac:dyDescent="0.25">
      <c r="A17" t="s">
        <v>872</v>
      </c>
      <c r="B17" t="s">
        <v>420</v>
      </c>
      <c r="C17" t="s">
        <v>856</v>
      </c>
      <c r="D17" s="85">
        <v>8808.7000000000007</v>
      </c>
      <c r="E17" s="86">
        <v>1.1987224053407499</v>
      </c>
      <c r="F17" s="82" t="s">
        <v>857</v>
      </c>
      <c r="G17" s="82">
        <v>5</v>
      </c>
      <c r="H17" s="82">
        <v>2</v>
      </c>
      <c r="I17" s="82">
        <v>4</v>
      </c>
      <c r="J17" s="82">
        <v>4</v>
      </c>
      <c r="K17" s="82">
        <v>4</v>
      </c>
      <c r="L17" s="82">
        <v>2</v>
      </c>
      <c r="M17" s="82">
        <v>2</v>
      </c>
    </row>
    <row r="18" spans="1:13" x14ac:dyDescent="0.25">
      <c r="A18" t="s">
        <v>873</v>
      </c>
      <c r="B18" t="s">
        <v>874</v>
      </c>
      <c r="C18" t="s">
        <v>856</v>
      </c>
      <c r="D18" s="85">
        <v>3417.3</v>
      </c>
      <c r="E18" s="86">
        <v>2.52841431240092</v>
      </c>
      <c r="F18" s="82" t="s">
        <v>857</v>
      </c>
      <c r="G18" s="82">
        <v>5</v>
      </c>
      <c r="H18" s="82">
        <v>5</v>
      </c>
      <c r="I18" s="82">
        <v>5</v>
      </c>
      <c r="J18" s="82">
        <v>3</v>
      </c>
      <c r="K18" s="82">
        <v>2</v>
      </c>
      <c r="L18" s="82">
        <v>5</v>
      </c>
      <c r="M18" s="82">
        <v>2</v>
      </c>
    </row>
    <row r="19" spans="1:13" x14ac:dyDescent="0.25">
      <c r="A19" t="s">
        <v>875</v>
      </c>
      <c r="B19" t="s">
        <v>876</v>
      </c>
      <c r="C19" t="s">
        <v>856</v>
      </c>
      <c r="D19" s="85">
        <v>17866</v>
      </c>
      <c r="E19" s="86">
        <v>3.40025674500367</v>
      </c>
      <c r="F19" s="82" t="s">
        <v>857</v>
      </c>
      <c r="G19" s="82">
        <v>5</v>
      </c>
      <c r="H19" s="82">
        <v>4</v>
      </c>
      <c r="I19" s="82">
        <v>4</v>
      </c>
      <c r="J19" s="82">
        <v>3</v>
      </c>
      <c r="K19" s="82">
        <v>5</v>
      </c>
      <c r="L19" s="82">
        <v>4</v>
      </c>
      <c r="M19" s="82">
        <v>2</v>
      </c>
    </row>
    <row r="20" spans="1:13" x14ac:dyDescent="0.25">
      <c r="A20" t="s">
        <v>877</v>
      </c>
      <c r="B20" t="s">
        <v>878</v>
      </c>
      <c r="C20" t="s">
        <v>856</v>
      </c>
      <c r="D20" s="85">
        <v>13766.2</v>
      </c>
      <c r="E20" s="86">
        <v>1.5740614781653599</v>
      </c>
      <c r="F20" s="82" t="s">
        <v>857</v>
      </c>
      <c r="G20" s="82">
        <v>5</v>
      </c>
      <c r="H20" s="82">
        <v>5</v>
      </c>
      <c r="I20" s="82">
        <v>3</v>
      </c>
      <c r="J20" s="82">
        <v>3</v>
      </c>
      <c r="K20" s="82">
        <v>5</v>
      </c>
      <c r="L20" s="82">
        <v>3</v>
      </c>
      <c r="M20" s="82">
        <v>2</v>
      </c>
    </row>
    <row r="21" spans="1:13" x14ac:dyDescent="0.25">
      <c r="A21" t="s">
        <v>879</v>
      </c>
      <c r="B21" t="s">
        <v>880</v>
      </c>
      <c r="C21" t="s">
        <v>856</v>
      </c>
      <c r="D21" s="85">
        <v>19100.900000000001</v>
      </c>
      <c r="E21" s="86">
        <v>1.3875002232316</v>
      </c>
      <c r="F21" s="82" t="s">
        <v>857</v>
      </c>
      <c r="G21" s="82">
        <v>5</v>
      </c>
      <c r="H21" s="82">
        <v>2</v>
      </c>
      <c r="I21" s="82">
        <v>3</v>
      </c>
      <c r="J21" s="82">
        <v>4</v>
      </c>
      <c r="K21" s="82">
        <v>4</v>
      </c>
      <c r="L21" s="82">
        <v>4</v>
      </c>
      <c r="M21" s="82">
        <v>2</v>
      </c>
    </row>
    <row r="22" spans="1:13" x14ac:dyDescent="0.25">
      <c r="A22" t="s">
        <v>881</v>
      </c>
      <c r="B22" t="s">
        <v>172</v>
      </c>
      <c r="C22" t="s">
        <v>856</v>
      </c>
      <c r="D22" s="85">
        <v>8203.6</v>
      </c>
      <c r="E22" s="86">
        <v>2.3406500803660899</v>
      </c>
      <c r="F22" s="82" t="s">
        <v>857</v>
      </c>
      <c r="G22" s="82">
        <v>5</v>
      </c>
      <c r="H22" s="82">
        <v>5</v>
      </c>
      <c r="I22" s="82">
        <v>5</v>
      </c>
      <c r="J22" s="82">
        <v>2</v>
      </c>
      <c r="K22" s="82">
        <v>3</v>
      </c>
      <c r="L22" s="82">
        <v>5</v>
      </c>
      <c r="M22" s="82">
        <v>2</v>
      </c>
    </row>
    <row r="23" spans="1:13" x14ac:dyDescent="0.25">
      <c r="A23" t="s">
        <v>882</v>
      </c>
      <c r="B23" t="s">
        <v>454</v>
      </c>
      <c r="C23" t="s">
        <v>856</v>
      </c>
      <c r="D23" s="85">
        <v>10641.5</v>
      </c>
      <c r="E23" s="86">
        <v>1.0394941351010201</v>
      </c>
      <c r="F23" s="82" t="s">
        <v>857</v>
      </c>
      <c r="G23" s="82">
        <v>1</v>
      </c>
      <c r="H23" s="82">
        <v>1</v>
      </c>
      <c r="I23" s="82">
        <v>5</v>
      </c>
      <c r="J23" s="82">
        <v>2</v>
      </c>
      <c r="K23" s="82">
        <v>4</v>
      </c>
      <c r="L23" s="82">
        <v>5</v>
      </c>
      <c r="M23" s="82">
        <v>2</v>
      </c>
    </row>
    <row r="24" spans="1:13" x14ac:dyDescent="0.25">
      <c r="A24" t="s">
        <v>883</v>
      </c>
      <c r="B24" t="s">
        <v>884</v>
      </c>
      <c r="C24" t="s">
        <v>856</v>
      </c>
      <c r="D24" s="85">
        <v>16663.599999999999</v>
      </c>
      <c r="E24" s="86">
        <v>0.42997412991393902</v>
      </c>
      <c r="F24" s="82">
        <v>4</v>
      </c>
      <c r="G24" s="82">
        <v>1</v>
      </c>
      <c r="H24" s="82">
        <v>1</v>
      </c>
      <c r="I24" s="82">
        <v>5</v>
      </c>
      <c r="J24" s="82">
        <v>4</v>
      </c>
      <c r="K24" s="82">
        <v>4</v>
      </c>
      <c r="L24" s="82">
        <v>5</v>
      </c>
      <c r="M24" s="82">
        <v>3</v>
      </c>
    </row>
    <row r="25" spans="1:13" x14ac:dyDescent="0.25">
      <c r="A25" t="s">
        <v>885</v>
      </c>
      <c r="B25" t="s">
        <v>886</v>
      </c>
      <c r="C25" t="s">
        <v>856</v>
      </c>
      <c r="D25" s="85">
        <v>16857.7</v>
      </c>
      <c r="E25" s="86">
        <v>0.84977314012274197</v>
      </c>
      <c r="F25" s="82" t="s">
        <v>855</v>
      </c>
      <c r="G25" s="82">
        <v>3</v>
      </c>
      <c r="H25" s="82">
        <v>1</v>
      </c>
      <c r="I25" s="82">
        <v>4</v>
      </c>
      <c r="J25" s="82">
        <v>3</v>
      </c>
      <c r="K25" s="82">
        <v>5</v>
      </c>
      <c r="L25" s="82">
        <v>5</v>
      </c>
      <c r="M25" s="82">
        <v>2</v>
      </c>
    </row>
    <row r="26" spans="1:13" x14ac:dyDescent="0.25">
      <c r="A26" t="s">
        <v>887</v>
      </c>
      <c r="B26" t="s">
        <v>888</v>
      </c>
      <c r="C26" t="s">
        <v>856</v>
      </c>
      <c r="D26" s="85">
        <v>14919.4</v>
      </c>
      <c r="E26" s="86">
        <v>1.4191660501086301</v>
      </c>
      <c r="F26" s="82" t="s">
        <v>857</v>
      </c>
      <c r="G26" s="82">
        <v>5</v>
      </c>
      <c r="H26" s="82">
        <v>1</v>
      </c>
      <c r="I26" s="82">
        <v>3</v>
      </c>
      <c r="J26" s="82">
        <v>5</v>
      </c>
      <c r="K26" s="82">
        <v>5</v>
      </c>
      <c r="L26" s="82">
        <v>3</v>
      </c>
      <c r="M26" s="82">
        <v>4</v>
      </c>
    </row>
    <row r="27" spans="1:13" x14ac:dyDescent="0.25">
      <c r="A27" t="s">
        <v>889</v>
      </c>
      <c r="B27" t="s">
        <v>890</v>
      </c>
      <c r="C27" t="s">
        <v>856</v>
      </c>
      <c r="D27" s="85">
        <v>14830.7</v>
      </c>
      <c r="E27" s="86">
        <v>0.38048504134532501</v>
      </c>
      <c r="F27" s="82">
        <v>4</v>
      </c>
      <c r="G27" s="82">
        <v>5</v>
      </c>
      <c r="H27" s="82">
        <v>1</v>
      </c>
      <c r="I27" s="82">
        <v>1</v>
      </c>
      <c r="J27" s="82">
        <v>5</v>
      </c>
      <c r="K27" s="82">
        <v>5</v>
      </c>
      <c r="L27" s="82">
        <v>3</v>
      </c>
      <c r="M27" s="82">
        <v>4</v>
      </c>
    </row>
    <row r="28" spans="1:13" x14ac:dyDescent="0.25">
      <c r="A28" t="s">
        <v>891</v>
      </c>
      <c r="B28" t="s">
        <v>174</v>
      </c>
      <c r="C28" t="s">
        <v>856</v>
      </c>
      <c r="D28" s="85">
        <v>27230.400000000001</v>
      </c>
      <c r="E28" s="86">
        <v>2.2995045068045101</v>
      </c>
      <c r="F28" s="82" t="s">
        <v>857</v>
      </c>
      <c r="G28" s="82">
        <v>4</v>
      </c>
      <c r="H28" s="82">
        <v>3</v>
      </c>
      <c r="I28" s="82">
        <v>5</v>
      </c>
      <c r="J28" s="82">
        <v>2</v>
      </c>
      <c r="K28" s="82">
        <v>3</v>
      </c>
      <c r="L28" s="82">
        <v>3</v>
      </c>
      <c r="M28" s="82">
        <v>1</v>
      </c>
    </row>
    <row r="29" spans="1:13" x14ac:dyDescent="0.25">
      <c r="A29" t="s">
        <v>892</v>
      </c>
      <c r="B29" t="s">
        <v>893</v>
      </c>
      <c r="C29" t="s">
        <v>856</v>
      </c>
      <c r="D29" s="85">
        <v>17564.7</v>
      </c>
      <c r="E29" s="86">
        <v>0.65147097075204696</v>
      </c>
      <c r="F29" s="82" t="s">
        <v>855</v>
      </c>
      <c r="G29" s="82">
        <v>4</v>
      </c>
      <c r="H29" s="82">
        <v>2</v>
      </c>
      <c r="I29" s="82">
        <v>3</v>
      </c>
      <c r="J29" s="82">
        <v>3</v>
      </c>
      <c r="K29" s="82">
        <v>3</v>
      </c>
      <c r="L29" s="82">
        <v>5</v>
      </c>
      <c r="M29" s="82">
        <v>5</v>
      </c>
    </row>
    <row r="30" spans="1:13" x14ac:dyDescent="0.25">
      <c r="A30" t="s">
        <v>894</v>
      </c>
      <c r="B30" t="s">
        <v>895</v>
      </c>
      <c r="C30" t="s">
        <v>856</v>
      </c>
      <c r="D30" s="85">
        <v>7887.8</v>
      </c>
      <c r="E30" s="86">
        <v>1.0297468366212601</v>
      </c>
      <c r="F30" s="82" t="s">
        <v>857</v>
      </c>
      <c r="G30" s="82">
        <v>4</v>
      </c>
      <c r="H30" s="82">
        <v>3</v>
      </c>
      <c r="I30" s="82">
        <v>4</v>
      </c>
      <c r="J30" s="82">
        <v>3</v>
      </c>
      <c r="K30" s="82">
        <v>4</v>
      </c>
      <c r="L30" s="82">
        <v>4</v>
      </c>
      <c r="M30" s="82">
        <v>4</v>
      </c>
    </row>
    <row r="31" spans="1:13" x14ac:dyDescent="0.25">
      <c r="A31" t="s">
        <v>896</v>
      </c>
      <c r="B31" t="s">
        <v>897</v>
      </c>
      <c r="C31" t="s">
        <v>856</v>
      </c>
      <c r="D31" s="85">
        <v>4687.3</v>
      </c>
      <c r="E31" s="86">
        <v>0.91801320932256802</v>
      </c>
      <c r="F31" s="82" t="s">
        <v>857</v>
      </c>
      <c r="G31" s="82">
        <v>3</v>
      </c>
      <c r="H31" s="82">
        <v>1</v>
      </c>
      <c r="I31" s="82">
        <v>3</v>
      </c>
      <c r="J31" s="82">
        <v>3</v>
      </c>
      <c r="K31" s="82">
        <v>4</v>
      </c>
      <c r="L31" s="82">
        <v>4</v>
      </c>
      <c r="M31" s="82">
        <v>4</v>
      </c>
    </row>
    <row r="32" spans="1:13" x14ac:dyDescent="0.25">
      <c r="A32" t="s">
        <v>178</v>
      </c>
      <c r="B32" t="s">
        <v>179</v>
      </c>
      <c r="C32" t="s">
        <v>856</v>
      </c>
      <c r="D32" s="85">
        <v>23264.2</v>
      </c>
      <c r="E32" s="86">
        <v>1.46961022978138</v>
      </c>
      <c r="F32" s="82" t="s">
        <v>857</v>
      </c>
      <c r="G32" s="82">
        <v>5</v>
      </c>
      <c r="H32" s="82">
        <v>3</v>
      </c>
      <c r="I32" s="82">
        <v>2</v>
      </c>
      <c r="J32" s="82">
        <v>3</v>
      </c>
      <c r="K32" s="82">
        <v>3</v>
      </c>
      <c r="L32" s="82">
        <v>2</v>
      </c>
      <c r="M32" s="82">
        <v>3</v>
      </c>
    </row>
    <row r="33" spans="1:13" x14ac:dyDescent="0.25">
      <c r="A33" t="s">
        <v>180</v>
      </c>
      <c r="B33" t="s">
        <v>898</v>
      </c>
      <c r="C33" t="s">
        <v>856</v>
      </c>
      <c r="D33" s="85">
        <v>31482.799999999999</v>
      </c>
      <c r="E33" s="86">
        <v>1.18151995746241</v>
      </c>
      <c r="F33" s="82" t="s">
        <v>857</v>
      </c>
      <c r="G33" s="82">
        <v>5</v>
      </c>
      <c r="H33" s="82">
        <v>5</v>
      </c>
      <c r="I33" s="82">
        <v>4</v>
      </c>
      <c r="J33" s="82">
        <v>2</v>
      </c>
      <c r="K33" s="82">
        <v>3</v>
      </c>
      <c r="L33" s="82">
        <v>2</v>
      </c>
      <c r="M33" s="82">
        <v>3</v>
      </c>
    </row>
    <row r="34" spans="1:13" x14ac:dyDescent="0.25">
      <c r="A34" t="s">
        <v>899</v>
      </c>
      <c r="B34" t="s">
        <v>181</v>
      </c>
      <c r="C34" t="s">
        <v>856</v>
      </c>
      <c r="D34" s="85">
        <v>63329.5</v>
      </c>
      <c r="E34" s="86">
        <v>2.6812990373321801</v>
      </c>
      <c r="F34" s="82" t="s">
        <v>857</v>
      </c>
      <c r="G34" s="82">
        <v>5</v>
      </c>
      <c r="H34" s="82">
        <v>5</v>
      </c>
      <c r="I34" s="82">
        <v>5</v>
      </c>
      <c r="J34" s="82">
        <v>1</v>
      </c>
      <c r="K34" s="82">
        <v>3</v>
      </c>
      <c r="L34" s="82">
        <v>4</v>
      </c>
      <c r="M34" s="82">
        <v>2</v>
      </c>
    </row>
    <row r="35" spans="1:13" x14ac:dyDescent="0.25">
      <c r="A35" t="s">
        <v>900</v>
      </c>
      <c r="B35" t="s">
        <v>901</v>
      </c>
      <c r="C35" t="s">
        <v>856</v>
      </c>
      <c r="D35" s="85">
        <v>40833.1</v>
      </c>
      <c r="E35" s="86">
        <v>1.7326987940715299</v>
      </c>
      <c r="F35" s="82" t="s">
        <v>857</v>
      </c>
      <c r="G35" s="82">
        <v>5</v>
      </c>
      <c r="H35" s="82">
        <v>2</v>
      </c>
      <c r="I35" s="82">
        <v>4</v>
      </c>
      <c r="J35" s="82">
        <v>2</v>
      </c>
      <c r="K35" s="82">
        <v>2</v>
      </c>
      <c r="L35" s="82">
        <v>2</v>
      </c>
      <c r="M35" s="82">
        <v>2</v>
      </c>
    </row>
    <row r="36" spans="1:13" x14ac:dyDescent="0.25">
      <c r="A36" t="s">
        <v>902</v>
      </c>
      <c r="B36" t="s">
        <v>183</v>
      </c>
      <c r="C36" t="s">
        <v>856</v>
      </c>
      <c r="D36" s="85">
        <v>57839.4</v>
      </c>
      <c r="E36" s="86">
        <v>1.0878519156212401</v>
      </c>
      <c r="F36" s="82" t="s">
        <v>857</v>
      </c>
      <c r="G36" s="82">
        <v>3</v>
      </c>
      <c r="H36" s="82">
        <v>3</v>
      </c>
      <c r="I36" s="82">
        <v>5</v>
      </c>
      <c r="J36" s="82">
        <v>1</v>
      </c>
      <c r="K36" s="82">
        <v>1</v>
      </c>
      <c r="L36" s="82">
        <v>3</v>
      </c>
      <c r="M36" s="82">
        <v>1</v>
      </c>
    </row>
    <row r="37" spans="1:13" x14ac:dyDescent="0.25">
      <c r="A37" t="s">
        <v>903</v>
      </c>
      <c r="B37" t="s">
        <v>904</v>
      </c>
      <c r="C37" t="s">
        <v>856</v>
      </c>
      <c r="D37" s="85">
        <v>91068.7</v>
      </c>
      <c r="E37" s="86">
        <v>0.286006757403797</v>
      </c>
      <c r="F37" s="82">
        <v>4</v>
      </c>
      <c r="G37" s="82">
        <v>5</v>
      </c>
      <c r="H37" s="82">
        <v>1</v>
      </c>
      <c r="I37" s="82">
        <v>2</v>
      </c>
      <c r="J37" s="82">
        <v>4</v>
      </c>
      <c r="K37" s="82">
        <v>4</v>
      </c>
      <c r="L37" s="82">
        <v>3</v>
      </c>
      <c r="M37" s="82">
        <v>4</v>
      </c>
    </row>
    <row r="38" spans="1:13" x14ac:dyDescent="0.25">
      <c r="A38" t="s">
        <v>905</v>
      </c>
      <c r="B38" t="s">
        <v>906</v>
      </c>
      <c r="C38" t="s">
        <v>856</v>
      </c>
      <c r="D38" s="85">
        <v>12452.1</v>
      </c>
      <c r="E38" s="86">
        <v>3.0501662738289399</v>
      </c>
      <c r="F38" s="82" t="s">
        <v>857</v>
      </c>
      <c r="G38" s="82">
        <v>5</v>
      </c>
      <c r="H38" s="82">
        <v>1</v>
      </c>
      <c r="I38" s="82">
        <v>5</v>
      </c>
      <c r="J38" s="82">
        <v>2</v>
      </c>
      <c r="K38" s="82">
        <v>3</v>
      </c>
      <c r="L38" s="82">
        <v>2</v>
      </c>
      <c r="M38" s="82">
        <v>2</v>
      </c>
    </row>
    <row r="39" spans="1:13" x14ac:dyDescent="0.25">
      <c r="A39" t="s">
        <v>907</v>
      </c>
      <c r="B39" t="s">
        <v>908</v>
      </c>
      <c r="C39" t="s">
        <v>856</v>
      </c>
      <c r="D39" s="85">
        <v>13350.6</v>
      </c>
      <c r="E39" s="86">
        <v>-0.43965244816895599</v>
      </c>
      <c r="F39" s="82">
        <v>2</v>
      </c>
      <c r="G39" s="82">
        <v>3</v>
      </c>
      <c r="H39" s="82">
        <v>1</v>
      </c>
      <c r="I39" s="82">
        <v>5</v>
      </c>
      <c r="J39" s="82">
        <v>4</v>
      </c>
      <c r="K39" s="82">
        <v>5</v>
      </c>
      <c r="L39" s="82">
        <v>4</v>
      </c>
      <c r="M39" s="82">
        <v>5</v>
      </c>
    </row>
    <row r="40" spans="1:13" x14ac:dyDescent="0.25">
      <c r="A40" t="s">
        <v>909</v>
      </c>
      <c r="B40" t="s">
        <v>186</v>
      </c>
      <c r="C40" t="s">
        <v>856</v>
      </c>
      <c r="D40" s="85">
        <v>87774.1</v>
      </c>
      <c r="E40" s="86">
        <v>0.77783327524240398</v>
      </c>
      <c r="F40" s="82" t="s">
        <v>855</v>
      </c>
      <c r="G40" s="82">
        <v>4</v>
      </c>
      <c r="H40" s="82">
        <v>2</v>
      </c>
      <c r="I40" s="82">
        <v>3</v>
      </c>
      <c r="J40" s="82">
        <v>3</v>
      </c>
      <c r="K40" s="82">
        <v>5</v>
      </c>
      <c r="L40" s="82">
        <v>3</v>
      </c>
      <c r="M40" s="82">
        <v>2</v>
      </c>
    </row>
    <row r="41" spans="1:13" x14ac:dyDescent="0.25">
      <c r="A41" t="s">
        <v>910</v>
      </c>
      <c r="B41" t="s">
        <v>911</v>
      </c>
      <c r="C41" t="s">
        <v>856</v>
      </c>
      <c r="D41" s="85">
        <v>9170.9000000000015</v>
      </c>
      <c r="E41" s="86">
        <v>-0.16721143898231899</v>
      </c>
      <c r="F41" s="82">
        <v>3</v>
      </c>
      <c r="G41" s="82">
        <v>4</v>
      </c>
      <c r="H41" s="82">
        <v>4</v>
      </c>
      <c r="I41" s="82">
        <v>3</v>
      </c>
      <c r="J41" s="82">
        <v>4</v>
      </c>
      <c r="K41" s="82">
        <v>3</v>
      </c>
      <c r="L41" s="82">
        <v>4</v>
      </c>
      <c r="M41" s="82">
        <v>3</v>
      </c>
    </row>
    <row r="42" spans="1:13" x14ac:dyDescent="0.25">
      <c r="A42" t="s">
        <v>912</v>
      </c>
      <c r="B42" t="s">
        <v>913</v>
      </c>
      <c r="C42" t="s">
        <v>856</v>
      </c>
      <c r="D42" s="85">
        <v>16549.5</v>
      </c>
      <c r="E42" s="86">
        <v>0.60370581315180905</v>
      </c>
      <c r="F42" s="82" t="s">
        <v>855</v>
      </c>
      <c r="G42" s="82">
        <v>2</v>
      </c>
      <c r="H42" s="82">
        <v>2</v>
      </c>
      <c r="I42" s="82">
        <v>5</v>
      </c>
      <c r="J42" s="82">
        <v>3</v>
      </c>
      <c r="K42" s="82">
        <v>3</v>
      </c>
      <c r="L42" s="82">
        <v>5</v>
      </c>
      <c r="M42" s="82">
        <v>1</v>
      </c>
    </row>
    <row r="43" spans="1:13" x14ac:dyDescent="0.25">
      <c r="A43" t="s">
        <v>914</v>
      </c>
      <c r="B43" t="s">
        <v>915</v>
      </c>
      <c r="C43" t="s">
        <v>856</v>
      </c>
      <c r="D43" s="85">
        <v>15550.8</v>
      </c>
      <c r="E43" s="86">
        <v>-0.50735161081303704</v>
      </c>
      <c r="F43" s="82">
        <v>2</v>
      </c>
      <c r="G43" s="82">
        <v>2</v>
      </c>
      <c r="H43" s="82">
        <v>2</v>
      </c>
      <c r="I43" s="82">
        <v>4</v>
      </c>
      <c r="J43" s="82">
        <v>1</v>
      </c>
      <c r="K43" s="82">
        <v>1</v>
      </c>
      <c r="L43" s="82">
        <v>4</v>
      </c>
      <c r="M43" s="82">
        <v>1</v>
      </c>
    </row>
    <row r="44" spans="1:13" x14ac:dyDescent="0.25">
      <c r="A44" t="s">
        <v>916</v>
      </c>
      <c r="B44" t="s">
        <v>188</v>
      </c>
      <c r="C44" t="s">
        <v>856</v>
      </c>
      <c r="D44" s="85">
        <v>5593</v>
      </c>
      <c r="E44" s="86">
        <v>0.69529555776584395</v>
      </c>
      <c r="F44" s="82" t="s">
        <v>855</v>
      </c>
      <c r="G44" s="82">
        <v>4</v>
      </c>
      <c r="H44" s="82">
        <v>2</v>
      </c>
      <c r="I44" s="82">
        <v>3</v>
      </c>
      <c r="J44" s="82">
        <v>3</v>
      </c>
      <c r="K44" s="82">
        <v>4</v>
      </c>
      <c r="L44" s="82">
        <v>4</v>
      </c>
      <c r="M44" s="82">
        <v>4</v>
      </c>
    </row>
    <row r="45" spans="1:13" x14ac:dyDescent="0.25">
      <c r="A45" t="s">
        <v>917</v>
      </c>
      <c r="B45" t="s">
        <v>190</v>
      </c>
      <c r="C45" t="s">
        <v>856</v>
      </c>
      <c r="D45" s="85">
        <v>93948.800000000003</v>
      </c>
      <c r="E45" s="86">
        <v>-0.15558080078939801</v>
      </c>
      <c r="F45" s="82">
        <v>3</v>
      </c>
      <c r="G45" s="82">
        <v>3</v>
      </c>
      <c r="H45" s="82">
        <v>3</v>
      </c>
      <c r="I45" s="82">
        <v>3</v>
      </c>
      <c r="J45" s="82">
        <v>2</v>
      </c>
      <c r="K45" s="82">
        <v>1</v>
      </c>
      <c r="L45" s="82">
        <v>1</v>
      </c>
      <c r="M45" s="82">
        <v>4</v>
      </c>
    </row>
    <row r="46" spans="1:13" x14ac:dyDescent="0.25">
      <c r="A46" t="s">
        <v>918</v>
      </c>
      <c r="B46" t="s">
        <v>44</v>
      </c>
      <c r="C46" t="s">
        <v>856</v>
      </c>
      <c r="D46" s="85">
        <v>27707.5</v>
      </c>
      <c r="E46" s="86">
        <v>1.0821745650361301</v>
      </c>
      <c r="F46" s="82" t="s">
        <v>857</v>
      </c>
      <c r="G46" s="82">
        <v>5</v>
      </c>
      <c r="H46" s="82">
        <v>5</v>
      </c>
      <c r="I46" s="82">
        <v>4</v>
      </c>
      <c r="J46" s="82">
        <v>2</v>
      </c>
      <c r="K46" s="82">
        <v>1</v>
      </c>
      <c r="L46" s="82">
        <v>1</v>
      </c>
      <c r="M46" s="82">
        <v>5</v>
      </c>
    </row>
    <row r="47" spans="1:13" x14ac:dyDescent="0.25">
      <c r="A47" t="s">
        <v>919</v>
      </c>
      <c r="B47" t="s">
        <v>920</v>
      </c>
      <c r="C47" t="s">
        <v>856</v>
      </c>
      <c r="D47" s="85">
        <v>43658.7</v>
      </c>
      <c r="E47" s="86">
        <v>-0.56158481448692699</v>
      </c>
      <c r="F47" s="82">
        <v>1</v>
      </c>
      <c r="G47" s="82">
        <v>5</v>
      </c>
      <c r="H47" s="82">
        <v>2</v>
      </c>
      <c r="I47" s="82">
        <v>1</v>
      </c>
      <c r="J47" s="82">
        <v>3</v>
      </c>
      <c r="K47" s="82">
        <v>2</v>
      </c>
      <c r="L47" s="82">
        <v>2</v>
      </c>
      <c r="M47" s="82">
        <v>5</v>
      </c>
    </row>
    <row r="48" spans="1:13" x14ac:dyDescent="0.25">
      <c r="A48" t="s">
        <v>921</v>
      </c>
      <c r="B48" t="s">
        <v>46</v>
      </c>
      <c r="C48" t="s">
        <v>856</v>
      </c>
      <c r="D48" s="85">
        <v>26320</v>
      </c>
      <c r="E48" s="86">
        <v>1.0209508171307899</v>
      </c>
      <c r="F48" s="82" t="s">
        <v>857</v>
      </c>
      <c r="G48" s="82">
        <v>5</v>
      </c>
      <c r="H48" s="82">
        <v>3</v>
      </c>
      <c r="I48" s="82">
        <v>4</v>
      </c>
      <c r="J48" s="82">
        <v>2</v>
      </c>
      <c r="K48" s="82">
        <v>1</v>
      </c>
      <c r="L48" s="82">
        <v>2</v>
      </c>
      <c r="M48" s="82">
        <v>3</v>
      </c>
    </row>
    <row r="49" spans="1:13" x14ac:dyDescent="0.25">
      <c r="A49" t="s">
        <v>922</v>
      </c>
      <c r="B49" t="s">
        <v>191</v>
      </c>
      <c r="C49" t="s">
        <v>856</v>
      </c>
      <c r="D49" s="85">
        <v>47616.4</v>
      </c>
      <c r="E49" s="86">
        <v>2.2182275444492801</v>
      </c>
      <c r="F49" s="82" t="s">
        <v>857</v>
      </c>
      <c r="G49" s="82">
        <v>5</v>
      </c>
      <c r="H49" s="82">
        <v>2</v>
      </c>
      <c r="I49" s="82">
        <v>4</v>
      </c>
      <c r="J49" s="82">
        <v>1</v>
      </c>
      <c r="K49" s="82">
        <v>1</v>
      </c>
      <c r="L49" s="82">
        <v>2</v>
      </c>
      <c r="M49" s="82">
        <v>3</v>
      </c>
    </row>
    <row r="50" spans="1:13" x14ac:dyDescent="0.25">
      <c r="A50" t="s">
        <v>923</v>
      </c>
      <c r="B50" t="s">
        <v>192</v>
      </c>
      <c r="C50" t="s">
        <v>856</v>
      </c>
      <c r="D50" s="85">
        <v>102086.6</v>
      </c>
      <c r="E50" s="86">
        <v>0.41444051732106701</v>
      </c>
      <c r="F50" s="82">
        <v>4</v>
      </c>
      <c r="G50" s="82">
        <v>2</v>
      </c>
      <c r="H50" s="82">
        <v>4</v>
      </c>
      <c r="I50" s="82">
        <v>5</v>
      </c>
      <c r="J50" s="82">
        <v>1</v>
      </c>
      <c r="K50" s="82">
        <v>1</v>
      </c>
      <c r="L50" s="82">
        <v>1</v>
      </c>
      <c r="M50" s="82">
        <v>1</v>
      </c>
    </row>
    <row r="51" spans="1:13" x14ac:dyDescent="0.25">
      <c r="A51" t="s">
        <v>924</v>
      </c>
      <c r="B51" t="s">
        <v>196</v>
      </c>
      <c r="C51" t="s">
        <v>856</v>
      </c>
      <c r="D51" s="85">
        <v>28020.1</v>
      </c>
      <c r="E51" s="86">
        <v>0.97033249362171103</v>
      </c>
      <c r="F51" s="82" t="s">
        <v>857</v>
      </c>
      <c r="G51" s="82">
        <v>5</v>
      </c>
      <c r="H51" s="82">
        <v>4</v>
      </c>
      <c r="I51" s="82">
        <v>3</v>
      </c>
      <c r="J51" s="82">
        <v>1</v>
      </c>
      <c r="K51" s="82">
        <v>1</v>
      </c>
      <c r="L51" s="82">
        <v>3</v>
      </c>
      <c r="M51" s="82">
        <v>3</v>
      </c>
    </row>
    <row r="52" spans="1:13" x14ac:dyDescent="0.25">
      <c r="A52" t="s">
        <v>1021</v>
      </c>
      <c r="B52" t="s">
        <v>197</v>
      </c>
      <c r="C52" t="s">
        <v>856</v>
      </c>
      <c r="D52" s="85">
        <v>89843.5</v>
      </c>
      <c r="E52" s="86">
        <v>1.60327194203987</v>
      </c>
      <c r="F52" s="82" t="s">
        <v>857</v>
      </c>
      <c r="G52" s="82">
        <v>3</v>
      </c>
      <c r="H52" s="82">
        <v>5</v>
      </c>
      <c r="I52" s="82">
        <v>5</v>
      </c>
      <c r="J52" s="82">
        <v>1</v>
      </c>
      <c r="K52" s="82">
        <v>1</v>
      </c>
      <c r="L52" s="82">
        <v>3</v>
      </c>
      <c r="M52" s="82">
        <v>1</v>
      </c>
    </row>
    <row r="53" spans="1:13" x14ac:dyDescent="0.25">
      <c r="A53" t="s">
        <v>926</v>
      </c>
      <c r="B53" t="s">
        <v>927</v>
      </c>
      <c r="C53" t="s">
        <v>856</v>
      </c>
      <c r="D53" s="85">
        <v>16460.3</v>
      </c>
      <c r="E53" s="86">
        <v>1.3613616904897201</v>
      </c>
      <c r="F53" s="82" t="s">
        <v>857</v>
      </c>
      <c r="G53" s="82">
        <v>4</v>
      </c>
      <c r="H53" s="82">
        <v>3</v>
      </c>
      <c r="I53" s="82">
        <v>5</v>
      </c>
      <c r="J53" s="82">
        <v>1</v>
      </c>
      <c r="K53" s="82">
        <v>2</v>
      </c>
      <c r="L53" s="82">
        <v>2</v>
      </c>
      <c r="M53" s="82">
        <v>3</v>
      </c>
    </row>
    <row r="54" spans="1:13" x14ac:dyDescent="0.25">
      <c r="A54" t="s">
        <v>928</v>
      </c>
      <c r="B54" t="s">
        <v>929</v>
      </c>
      <c r="C54" t="s">
        <v>856</v>
      </c>
      <c r="D54" s="85">
        <v>47448.2</v>
      </c>
      <c r="E54" s="86">
        <v>0.94610517277349104</v>
      </c>
      <c r="F54" s="82" t="s">
        <v>857</v>
      </c>
      <c r="G54" s="82">
        <v>3</v>
      </c>
      <c r="H54" s="82">
        <v>3</v>
      </c>
      <c r="I54" s="82">
        <v>5</v>
      </c>
      <c r="J54" s="82">
        <v>1</v>
      </c>
      <c r="K54" s="82">
        <v>1</v>
      </c>
      <c r="L54" s="82">
        <v>2</v>
      </c>
      <c r="M54" s="82">
        <v>1</v>
      </c>
    </row>
    <row r="55" spans="1:13" x14ac:dyDescent="0.25">
      <c r="A55" t="s">
        <v>930</v>
      </c>
      <c r="B55" t="s">
        <v>204</v>
      </c>
      <c r="C55" t="s">
        <v>856</v>
      </c>
      <c r="D55" s="85">
        <v>10986.6</v>
      </c>
      <c r="E55" s="86">
        <v>0.818727724957236</v>
      </c>
      <c r="F55" s="82" t="s">
        <v>855</v>
      </c>
      <c r="G55" s="82">
        <v>1</v>
      </c>
      <c r="H55" s="82">
        <v>5</v>
      </c>
      <c r="I55" s="82">
        <v>5</v>
      </c>
      <c r="J55" s="82">
        <v>1</v>
      </c>
      <c r="K55" s="82">
        <v>1</v>
      </c>
      <c r="L55" s="82">
        <v>3</v>
      </c>
      <c r="M55" s="82">
        <v>3</v>
      </c>
    </row>
    <row r="56" spans="1:13" x14ac:dyDescent="0.25">
      <c r="A56" t="s">
        <v>931</v>
      </c>
      <c r="B56" t="s">
        <v>932</v>
      </c>
      <c r="C56" t="s">
        <v>856</v>
      </c>
      <c r="D56" s="85">
        <v>9326.7000000000007</v>
      </c>
      <c r="E56" s="86">
        <v>-0.59613716422745999</v>
      </c>
      <c r="F56" s="82">
        <v>1</v>
      </c>
      <c r="G56" s="82">
        <v>2</v>
      </c>
      <c r="H56" s="82">
        <v>4</v>
      </c>
      <c r="I56" s="82">
        <v>5</v>
      </c>
      <c r="J56" s="82">
        <v>2</v>
      </c>
      <c r="K56" s="82">
        <v>1</v>
      </c>
      <c r="L56" s="82">
        <v>5</v>
      </c>
      <c r="M56" s="82">
        <v>1</v>
      </c>
    </row>
    <row r="57" spans="1:13" x14ac:dyDescent="0.25">
      <c r="A57" t="s">
        <v>933</v>
      </c>
      <c r="B57" t="s">
        <v>687</v>
      </c>
      <c r="C57" t="s">
        <v>856</v>
      </c>
      <c r="D57" s="85">
        <v>13040.6</v>
      </c>
      <c r="E57" s="86">
        <v>0.39578088248121202</v>
      </c>
      <c r="F57" s="82">
        <v>4</v>
      </c>
      <c r="G57" s="82">
        <v>3</v>
      </c>
      <c r="H57" s="82">
        <v>3</v>
      </c>
      <c r="I57" s="82">
        <v>5</v>
      </c>
      <c r="J57" s="82">
        <v>2</v>
      </c>
      <c r="K57" s="82">
        <v>1</v>
      </c>
      <c r="L57" s="82">
        <v>3</v>
      </c>
      <c r="M57" s="82">
        <v>3</v>
      </c>
    </row>
    <row r="58" spans="1:13" x14ac:dyDescent="0.25">
      <c r="A58" t="s">
        <v>934</v>
      </c>
      <c r="B58" t="s">
        <v>935</v>
      </c>
      <c r="C58" t="s">
        <v>856</v>
      </c>
      <c r="D58" s="85">
        <v>28786.5</v>
      </c>
      <c r="E58" s="86">
        <v>1.4056378927364499</v>
      </c>
      <c r="F58" s="82" t="s">
        <v>857</v>
      </c>
      <c r="G58" s="82">
        <v>1</v>
      </c>
      <c r="H58" s="82">
        <v>4</v>
      </c>
      <c r="I58" s="82">
        <v>5</v>
      </c>
      <c r="J58" s="82">
        <v>1</v>
      </c>
      <c r="K58" s="82">
        <v>2</v>
      </c>
      <c r="L58" s="82">
        <v>4</v>
      </c>
      <c r="M58" s="82">
        <v>3</v>
      </c>
    </row>
    <row r="59" spans="1:13" x14ac:dyDescent="0.25">
      <c r="A59" t="s">
        <v>936</v>
      </c>
      <c r="B59" t="s">
        <v>937</v>
      </c>
      <c r="C59" t="s">
        <v>856</v>
      </c>
      <c r="D59" s="85">
        <v>8283.5</v>
      </c>
      <c r="E59" s="86">
        <v>-0.129447282591932</v>
      </c>
      <c r="F59" s="82">
        <v>3</v>
      </c>
      <c r="G59" s="82">
        <v>4</v>
      </c>
      <c r="H59" s="82">
        <v>4</v>
      </c>
      <c r="I59" s="82">
        <v>4</v>
      </c>
      <c r="J59" s="82">
        <v>1</v>
      </c>
      <c r="K59" s="82">
        <v>1</v>
      </c>
      <c r="L59" s="82">
        <v>4</v>
      </c>
      <c r="M59" s="82">
        <v>2</v>
      </c>
    </row>
    <row r="60" spans="1:13" x14ac:dyDescent="0.25">
      <c r="A60" t="s">
        <v>938</v>
      </c>
      <c r="B60" t="s">
        <v>702</v>
      </c>
      <c r="C60" t="s">
        <v>856</v>
      </c>
      <c r="D60" s="85">
        <v>5150</v>
      </c>
      <c r="E60" s="86">
        <v>-0.89855537195254498</v>
      </c>
      <c r="F60" s="82">
        <v>1</v>
      </c>
      <c r="G60" s="82">
        <v>1</v>
      </c>
      <c r="H60" s="82">
        <v>3</v>
      </c>
      <c r="I60" s="82">
        <v>5</v>
      </c>
      <c r="J60" s="82">
        <v>1</v>
      </c>
      <c r="K60" s="82">
        <v>1</v>
      </c>
      <c r="L60" s="82">
        <v>5</v>
      </c>
      <c r="M60" s="82">
        <v>1</v>
      </c>
    </row>
    <row r="61" spans="1:13" x14ac:dyDescent="0.25">
      <c r="A61" t="s">
        <v>939</v>
      </c>
      <c r="B61" t="s">
        <v>213</v>
      </c>
      <c r="C61" t="s">
        <v>856</v>
      </c>
      <c r="D61" s="85">
        <v>53880.7</v>
      </c>
      <c r="E61" s="86">
        <v>1.03491259593116E-2</v>
      </c>
      <c r="F61" s="82">
        <v>3</v>
      </c>
      <c r="G61" s="82">
        <v>5</v>
      </c>
      <c r="H61" s="82">
        <v>2</v>
      </c>
      <c r="I61" s="82">
        <v>2</v>
      </c>
      <c r="J61" s="82">
        <v>4</v>
      </c>
      <c r="K61" s="82">
        <v>5</v>
      </c>
      <c r="L61" s="82">
        <v>3</v>
      </c>
      <c r="M61" s="82">
        <v>5</v>
      </c>
    </row>
    <row r="62" spans="1:13" x14ac:dyDescent="0.25">
      <c r="A62" t="s">
        <v>940</v>
      </c>
      <c r="B62" t="s">
        <v>214</v>
      </c>
      <c r="C62" t="s">
        <v>856</v>
      </c>
      <c r="D62" s="85">
        <v>93927.5</v>
      </c>
      <c r="E62" s="86">
        <v>-2.6860564072694201E-2</v>
      </c>
      <c r="F62" s="82">
        <v>3</v>
      </c>
      <c r="G62" s="82">
        <v>4</v>
      </c>
      <c r="H62" s="82">
        <v>3</v>
      </c>
      <c r="I62" s="82">
        <v>2</v>
      </c>
      <c r="J62" s="82">
        <v>3</v>
      </c>
      <c r="K62" s="82">
        <v>3</v>
      </c>
      <c r="L62" s="82">
        <v>2</v>
      </c>
      <c r="M62" s="82">
        <v>4</v>
      </c>
    </row>
    <row r="63" spans="1:13" x14ac:dyDescent="0.25">
      <c r="A63" t="s">
        <v>941</v>
      </c>
      <c r="B63" t="s">
        <v>215</v>
      </c>
      <c r="C63" t="s">
        <v>856</v>
      </c>
      <c r="D63" s="85">
        <v>42573.2</v>
      </c>
      <c r="E63" s="86">
        <v>0.83224098718359096</v>
      </c>
      <c r="F63" s="82" t="s">
        <v>855</v>
      </c>
      <c r="G63" s="82">
        <v>5</v>
      </c>
      <c r="H63" s="82">
        <v>3</v>
      </c>
      <c r="I63" s="82">
        <v>4</v>
      </c>
      <c r="J63" s="82">
        <v>1</v>
      </c>
      <c r="K63" s="82">
        <v>2</v>
      </c>
      <c r="L63" s="82">
        <v>3</v>
      </c>
      <c r="M63" s="82">
        <v>1</v>
      </c>
    </row>
    <row r="64" spans="1:13" x14ac:dyDescent="0.25">
      <c r="A64" t="s">
        <v>942</v>
      </c>
      <c r="B64" t="s">
        <v>217</v>
      </c>
      <c r="C64" t="s">
        <v>856</v>
      </c>
      <c r="D64" s="85">
        <v>58675.199999999997</v>
      </c>
      <c r="E64" s="86">
        <v>0.65810557966417105</v>
      </c>
      <c r="F64" s="82" t="s">
        <v>855</v>
      </c>
      <c r="G64" s="82">
        <v>5</v>
      </c>
      <c r="H64" s="82">
        <v>3</v>
      </c>
      <c r="I64" s="82">
        <v>4</v>
      </c>
      <c r="J64" s="82">
        <v>1</v>
      </c>
      <c r="K64" s="82">
        <v>2</v>
      </c>
      <c r="L64" s="82">
        <v>2</v>
      </c>
      <c r="M64" s="82">
        <v>3</v>
      </c>
    </row>
    <row r="65" spans="1:13" x14ac:dyDescent="0.25">
      <c r="A65" t="s">
        <v>943</v>
      </c>
      <c r="B65" t="s">
        <v>218</v>
      </c>
      <c r="C65" t="s">
        <v>856</v>
      </c>
      <c r="D65" s="85">
        <v>101865.4</v>
      </c>
      <c r="E65" s="86">
        <v>0.110407481782407</v>
      </c>
      <c r="F65" s="82">
        <v>3</v>
      </c>
      <c r="G65" s="82">
        <v>2</v>
      </c>
      <c r="H65" s="82">
        <v>3</v>
      </c>
      <c r="I65" s="82">
        <v>4</v>
      </c>
      <c r="J65" s="82">
        <v>1</v>
      </c>
      <c r="K65" s="82">
        <v>1</v>
      </c>
      <c r="L65" s="82">
        <v>1</v>
      </c>
      <c r="M65" s="82">
        <v>1</v>
      </c>
    </row>
    <row r="66" spans="1:13" x14ac:dyDescent="0.25">
      <c r="A66" t="s">
        <v>944</v>
      </c>
      <c r="B66" t="s">
        <v>221</v>
      </c>
      <c r="C66" t="s">
        <v>856</v>
      </c>
      <c r="D66" s="85">
        <v>27129.7</v>
      </c>
      <c r="E66" s="86">
        <v>0.71320240434545601</v>
      </c>
      <c r="F66" s="82" t="s">
        <v>855</v>
      </c>
      <c r="G66" s="82">
        <v>4</v>
      </c>
      <c r="H66" s="82">
        <v>5</v>
      </c>
      <c r="I66" s="82">
        <v>4</v>
      </c>
      <c r="J66" s="82">
        <v>2</v>
      </c>
      <c r="K66" s="82">
        <v>5</v>
      </c>
      <c r="L66" s="82">
        <v>3</v>
      </c>
      <c r="M66" s="82">
        <v>4</v>
      </c>
    </row>
    <row r="67" spans="1:13" x14ac:dyDescent="0.25">
      <c r="A67" t="s">
        <v>945</v>
      </c>
      <c r="B67" t="s">
        <v>66</v>
      </c>
      <c r="C67" t="s">
        <v>856</v>
      </c>
      <c r="D67" s="85">
        <v>59229.2</v>
      </c>
      <c r="E67" s="86">
        <v>0.64644222517458805</v>
      </c>
      <c r="F67" s="82" t="s">
        <v>855</v>
      </c>
      <c r="G67" s="82">
        <v>5</v>
      </c>
      <c r="H67" s="82">
        <v>2</v>
      </c>
      <c r="I67" s="82">
        <v>2</v>
      </c>
      <c r="J67" s="82">
        <v>4</v>
      </c>
      <c r="K67" s="82">
        <v>5</v>
      </c>
      <c r="L67" s="82">
        <v>2</v>
      </c>
      <c r="M67" s="82">
        <v>5</v>
      </c>
    </row>
    <row r="68" spans="1:13" x14ac:dyDescent="0.25">
      <c r="A68" t="s">
        <v>946</v>
      </c>
      <c r="B68" t="s">
        <v>222</v>
      </c>
      <c r="C68" t="s">
        <v>856</v>
      </c>
      <c r="D68" s="85">
        <v>45401.1</v>
      </c>
      <c r="E68" s="86">
        <v>0.47839481137385398</v>
      </c>
      <c r="F68" s="82">
        <v>4</v>
      </c>
      <c r="G68" s="82">
        <v>5</v>
      </c>
      <c r="H68" s="82">
        <v>2</v>
      </c>
      <c r="I68" s="82">
        <v>2</v>
      </c>
      <c r="J68" s="82">
        <v>4</v>
      </c>
      <c r="K68" s="82">
        <v>5</v>
      </c>
      <c r="L68" s="82">
        <v>1</v>
      </c>
      <c r="M68" s="82">
        <v>4</v>
      </c>
    </row>
    <row r="69" spans="1:13" x14ac:dyDescent="0.25">
      <c r="A69" t="s">
        <v>947</v>
      </c>
      <c r="B69" t="s">
        <v>770</v>
      </c>
      <c r="C69" t="s">
        <v>856</v>
      </c>
      <c r="D69" s="85">
        <v>6930.4</v>
      </c>
      <c r="E69" s="86">
        <v>0.241015437787511</v>
      </c>
      <c r="F69" s="82">
        <v>4</v>
      </c>
      <c r="G69" s="82">
        <v>5</v>
      </c>
      <c r="H69" s="82">
        <v>3</v>
      </c>
      <c r="I69" s="82">
        <v>3</v>
      </c>
      <c r="J69" s="82">
        <v>1</v>
      </c>
      <c r="K69" s="82">
        <v>3</v>
      </c>
      <c r="L69" s="82">
        <v>2</v>
      </c>
      <c r="M69" s="82">
        <v>1</v>
      </c>
    </row>
    <row r="70" spans="1:13" x14ac:dyDescent="0.25">
      <c r="A70" t="s">
        <v>948</v>
      </c>
      <c r="B70" t="s">
        <v>70</v>
      </c>
      <c r="C70" t="s">
        <v>856</v>
      </c>
      <c r="D70" s="85">
        <v>15515.1</v>
      </c>
      <c r="E70" s="86">
        <v>0.78135731058784896</v>
      </c>
      <c r="F70" s="82" t="s">
        <v>855</v>
      </c>
      <c r="G70" s="82">
        <v>4</v>
      </c>
      <c r="H70" s="82">
        <v>5</v>
      </c>
      <c r="I70" s="82">
        <v>2</v>
      </c>
      <c r="J70" s="82">
        <v>2</v>
      </c>
      <c r="K70" s="82">
        <v>4</v>
      </c>
      <c r="L70" s="82">
        <v>2</v>
      </c>
      <c r="M70" s="82">
        <v>4</v>
      </c>
    </row>
    <row r="71" spans="1:13" x14ac:dyDescent="0.25">
      <c r="A71" t="s">
        <v>949</v>
      </c>
      <c r="B71" t="s">
        <v>775</v>
      </c>
      <c r="C71" t="s">
        <v>856</v>
      </c>
      <c r="D71" s="85">
        <v>17525.400000000001</v>
      </c>
      <c r="E71" s="86">
        <v>0.843583684564852</v>
      </c>
      <c r="F71" s="82" t="s">
        <v>855</v>
      </c>
      <c r="G71" s="82">
        <v>5</v>
      </c>
      <c r="H71" s="82">
        <v>1</v>
      </c>
      <c r="I71" s="82">
        <v>1</v>
      </c>
      <c r="J71" s="82">
        <v>3</v>
      </c>
      <c r="K71" s="82">
        <v>3</v>
      </c>
      <c r="L71" s="82">
        <v>4</v>
      </c>
      <c r="M71" s="82">
        <v>5</v>
      </c>
    </row>
    <row r="72" spans="1:13" x14ac:dyDescent="0.25">
      <c r="A72" t="s">
        <v>225</v>
      </c>
      <c r="B72" t="s">
        <v>777</v>
      </c>
      <c r="C72" t="s">
        <v>856</v>
      </c>
      <c r="D72" s="85">
        <v>52577.1</v>
      </c>
      <c r="E72" s="86">
        <v>1.3779229385367899</v>
      </c>
      <c r="F72" s="82" t="s">
        <v>857</v>
      </c>
      <c r="G72" s="82">
        <v>5</v>
      </c>
      <c r="H72" s="82">
        <v>1</v>
      </c>
      <c r="I72" s="82">
        <v>4</v>
      </c>
      <c r="J72" s="82">
        <v>3</v>
      </c>
      <c r="K72" s="82">
        <v>5</v>
      </c>
      <c r="L72" s="82">
        <v>3</v>
      </c>
      <c r="M72" s="82">
        <v>5</v>
      </c>
    </row>
    <row r="73" spans="1:13" x14ac:dyDescent="0.25">
      <c r="A73" t="s">
        <v>226</v>
      </c>
      <c r="B73" t="s">
        <v>779</v>
      </c>
      <c r="C73" t="s">
        <v>856</v>
      </c>
      <c r="D73" s="85">
        <v>62954</v>
      </c>
      <c r="E73" s="86">
        <v>0.53605742271206303</v>
      </c>
      <c r="F73" s="82">
        <v>4</v>
      </c>
      <c r="G73" s="82">
        <v>3</v>
      </c>
      <c r="H73" s="82">
        <v>2</v>
      </c>
      <c r="I73" s="82">
        <v>3</v>
      </c>
      <c r="J73" s="82">
        <v>3</v>
      </c>
      <c r="K73" s="82">
        <v>2</v>
      </c>
      <c r="L73" s="82">
        <v>4</v>
      </c>
      <c r="M73" s="82">
        <v>5</v>
      </c>
    </row>
    <row r="74" spans="1:13" x14ac:dyDescent="0.25">
      <c r="A74" t="s">
        <v>950</v>
      </c>
      <c r="B74" t="s">
        <v>227</v>
      </c>
      <c r="C74" t="s">
        <v>856</v>
      </c>
      <c r="D74" s="85">
        <v>26154.5</v>
      </c>
      <c r="E74" s="86">
        <v>0.36013301011931698</v>
      </c>
      <c r="F74" s="82">
        <v>4</v>
      </c>
      <c r="G74" s="82">
        <v>4</v>
      </c>
      <c r="H74" s="82">
        <v>1</v>
      </c>
      <c r="I74" s="82">
        <v>3</v>
      </c>
      <c r="J74" s="82">
        <v>2</v>
      </c>
      <c r="K74" s="82">
        <v>3</v>
      </c>
      <c r="L74" s="82">
        <v>4</v>
      </c>
      <c r="M74" s="82">
        <v>5</v>
      </c>
    </row>
    <row r="75" spans="1:13" x14ac:dyDescent="0.25">
      <c r="A75" t="s">
        <v>951</v>
      </c>
      <c r="B75" t="s">
        <v>228</v>
      </c>
      <c r="C75" t="s">
        <v>856</v>
      </c>
      <c r="D75" s="85">
        <v>76599.5</v>
      </c>
      <c r="E75" s="86">
        <v>-0.14150058803577101</v>
      </c>
      <c r="F75" s="82">
        <v>3</v>
      </c>
      <c r="G75" s="82">
        <v>4</v>
      </c>
      <c r="H75" s="82">
        <v>1</v>
      </c>
      <c r="I75" s="82">
        <v>2</v>
      </c>
      <c r="J75" s="82">
        <v>5</v>
      </c>
      <c r="K75" s="82">
        <v>4</v>
      </c>
      <c r="L75" s="82">
        <v>4</v>
      </c>
      <c r="M75" s="82">
        <v>5</v>
      </c>
    </row>
    <row r="76" spans="1:13" x14ac:dyDescent="0.25">
      <c r="A76" t="s">
        <v>952</v>
      </c>
      <c r="B76" t="s">
        <v>77</v>
      </c>
      <c r="C76" t="s">
        <v>856</v>
      </c>
      <c r="D76" s="85">
        <v>4799.5</v>
      </c>
      <c r="E76" s="86">
        <v>0.35990365617582099</v>
      </c>
      <c r="F76" s="82">
        <v>4</v>
      </c>
      <c r="G76" s="82">
        <v>5</v>
      </c>
      <c r="H76" s="82">
        <v>1</v>
      </c>
      <c r="I76" s="82">
        <v>1</v>
      </c>
      <c r="J76" s="82">
        <v>4</v>
      </c>
      <c r="K76" s="82">
        <v>3</v>
      </c>
      <c r="L76" s="82">
        <v>2</v>
      </c>
      <c r="M76" s="82">
        <v>4</v>
      </c>
    </row>
    <row r="77" spans="1:13" x14ac:dyDescent="0.25">
      <c r="A77" t="s">
        <v>953</v>
      </c>
      <c r="B77" t="s">
        <v>231</v>
      </c>
      <c r="C77" t="s">
        <v>856</v>
      </c>
      <c r="D77" s="85">
        <v>32556.3</v>
      </c>
      <c r="E77" s="86">
        <v>-0.40255269477661199</v>
      </c>
      <c r="F77" s="82">
        <v>2</v>
      </c>
      <c r="G77" s="82">
        <v>1</v>
      </c>
      <c r="H77" s="82">
        <v>4</v>
      </c>
      <c r="I77" s="82">
        <v>3</v>
      </c>
      <c r="J77" s="82">
        <v>1</v>
      </c>
      <c r="K77" s="82">
        <v>2</v>
      </c>
      <c r="L77" s="82">
        <v>2</v>
      </c>
      <c r="M77" s="82">
        <v>3</v>
      </c>
    </row>
    <row r="78" spans="1:13" x14ac:dyDescent="0.25">
      <c r="A78" t="s">
        <v>954</v>
      </c>
      <c r="B78" t="s">
        <v>232</v>
      </c>
      <c r="C78" t="s">
        <v>856</v>
      </c>
      <c r="D78" s="85">
        <v>32448.3</v>
      </c>
      <c r="E78" s="86">
        <v>-0.96302446199747005</v>
      </c>
      <c r="F78" s="82">
        <v>1</v>
      </c>
      <c r="G78" s="82">
        <v>3</v>
      </c>
      <c r="H78" s="82">
        <v>4</v>
      </c>
      <c r="I78" s="82">
        <v>2</v>
      </c>
      <c r="J78" s="82">
        <v>3</v>
      </c>
      <c r="K78" s="82">
        <v>2</v>
      </c>
      <c r="L78" s="82">
        <v>3</v>
      </c>
      <c r="M78" s="82">
        <v>3</v>
      </c>
    </row>
    <row r="79" spans="1:13" x14ac:dyDescent="0.25">
      <c r="A79" t="s">
        <v>955</v>
      </c>
      <c r="B79" t="s">
        <v>88</v>
      </c>
      <c r="C79" t="s">
        <v>856</v>
      </c>
      <c r="D79" s="85">
        <v>45662.7</v>
      </c>
      <c r="E79" s="86">
        <v>0.97650356528698601</v>
      </c>
      <c r="F79" s="82" t="s">
        <v>857</v>
      </c>
      <c r="G79" s="82">
        <v>4</v>
      </c>
      <c r="H79" s="82">
        <v>5</v>
      </c>
      <c r="I79" s="82">
        <v>4</v>
      </c>
      <c r="J79" s="82">
        <v>3</v>
      </c>
      <c r="K79" s="82">
        <v>5</v>
      </c>
      <c r="L79" s="82">
        <v>2</v>
      </c>
      <c r="M79" s="82">
        <v>5</v>
      </c>
    </row>
    <row r="80" spans="1:13" x14ac:dyDescent="0.25">
      <c r="A80" t="s">
        <v>956</v>
      </c>
      <c r="B80" t="s">
        <v>236</v>
      </c>
      <c r="C80" t="s">
        <v>856</v>
      </c>
      <c r="D80" s="85">
        <v>38117.5</v>
      </c>
      <c r="E80" s="86">
        <v>1.4433282410446999</v>
      </c>
      <c r="F80" s="82" t="s">
        <v>857</v>
      </c>
      <c r="G80" s="82">
        <v>5</v>
      </c>
      <c r="H80" s="82">
        <v>5</v>
      </c>
      <c r="I80" s="82">
        <v>5</v>
      </c>
      <c r="J80" s="82">
        <v>2</v>
      </c>
      <c r="K80" s="82">
        <v>4</v>
      </c>
      <c r="L80" s="82">
        <v>1</v>
      </c>
      <c r="M80" s="82">
        <v>5</v>
      </c>
    </row>
    <row r="81" spans="1:13" x14ac:dyDescent="0.25">
      <c r="A81" t="s">
        <v>957</v>
      </c>
      <c r="B81" t="s">
        <v>958</v>
      </c>
      <c r="C81" t="s">
        <v>856</v>
      </c>
      <c r="D81" s="85">
        <v>23680.5</v>
      </c>
      <c r="E81" s="86">
        <v>2.8071722471451301</v>
      </c>
      <c r="F81" s="82" t="s">
        <v>857</v>
      </c>
      <c r="G81" s="82">
        <v>5</v>
      </c>
      <c r="H81" s="82">
        <v>5</v>
      </c>
      <c r="I81" s="82">
        <v>5</v>
      </c>
      <c r="J81" s="82">
        <v>2</v>
      </c>
      <c r="K81" s="82">
        <v>2</v>
      </c>
      <c r="L81" s="82">
        <v>4</v>
      </c>
      <c r="M81" s="82">
        <v>1</v>
      </c>
    </row>
    <row r="82" spans="1:13" x14ac:dyDescent="0.25">
      <c r="A82" t="s">
        <v>959</v>
      </c>
      <c r="B82" t="s">
        <v>241</v>
      </c>
      <c r="C82" t="s">
        <v>856</v>
      </c>
      <c r="D82" s="85">
        <v>37824.5</v>
      </c>
      <c r="E82" s="86">
        <v>0.988148554355195</v>
      </c>
      <c r="F82" s="82" t="s">
        <v>857</v>
      </c>
      <c r="G82" s="82">
        <v>2</v>
      </c>
      <c r="H82" s="82">
        <v>5</v>
      </c>
      <c r="I82" s="82">
        <v>5</v>
      </c>
      <c r="J82" s="82">
        <v>2</v>
      </c>
      <c r="K82" s="82">
        <v>3</v>
      </c>
      <c r="L82" s="82">
        <v>3</v>
      </c>
      <c r="M82" s="82">
        <v>3</v>
      </c>
    </row>
    <row r="83" spans="1:13" x14ac:dyDescent="0.25">
      <c r="A83" t="s">
        <v>960</v>
      </c>
      <c r="B83" t="s">
        <v>242</v>
      </c>
      <c r="C83" t="s">
        <v>856</v>
      </c>
      <c r="D83" s="85">
        <v>52080.2</v>
      </c>
      <c r="E83" s="86">
        <v>0.57084662790128804</v>
      </c>
      <c r="F83" s="82" t="s">
        <v>855</v>
      </c>
      <c r="G83" s="82">
        <v>4</v>
      </c>
      <c r="H83" s="82">
        <v>5</v>
      </c>
      <c r="I83" s="82">
        <v>4</v>
      </c>
      <c r="J83" s="82">
        <v>2</v>
      </c>
      <c r="K83" s="82">
        <v>1</v>
      </c>
      <c r="L83" s="82">
        <v>2</v>
      </c>
      <c r="M83" s="82">
        <v>5</v>
      </c>
    </row>
    <row r="84" spans="1:13" x14ac:dyDescent="0.25">
      <c r="A84" t="s">
        <v>961</v>
      </c>
      <c r="B84" t="s">
        <v>243</v>
      </c>
      <c r="C84" t="s">
        <v>856</v>
      </c>
      <c r="D84" s="85">
        <v>60853.5</v>
      </c>
      <c r="E84" s="86">
        <v>0.190172165133488</v>
      </c>
      <c r="F84" s="82">
        <v>4</v>
      </c>
      <c r="G84" s="82">
        <v>4</v>
      </c>
      <c r="H84" s="82">
        <v>2</v>
      </c>
      <c r="I84" s="82">
        <v>3</v>
      </c>
      <c r="J84" s="82">
        <v>4</v>
      </c>
      <c r="K84" s="82">
        <v>2</v>
      </c>
      <c r="L84" s="82">
        <v>2</v>
      </c>
      <c r="M84" s="82">
        <v>5</v>
      </c>
    </row>
    <row r="85" spans="1:13" x14ac:dyDescent="0.25">
      <c r="A85" t="s">
        <v>962</v>
      </c>
      <c r="B85" t="s">
        <v>96</v>
      </c>
      <c r="C85" t="s">
        <v>856</v>
      </c>
      <c r="D85" s="85">
        <v>15091.2</v>
      </c>
      <c r="E85" s="86">
        <v>0.76836536230645403</v>
      </c>
      <c r="F85" s="82" t="s">
        <v>855</v>
      </c>
      <c r="G85" s="82">
        <v>4</v>
      </c>
      <c r="H85" s="82">
        <v>1</v>
      </c>
      <c r="I85" s="82">
        <v>3</v>
      </c>
      <c r="J85" s="82">
        <v>2</v>
      </c>
      <c r="K85" s="82">
        <v>1</v>
      </c>
      <c r="L85" s="82">
        <v>2</v>
      </c>
      <c r="M85" s="82">
        <v>4</v>
      </c>
    </row>
    <row r="86" spans="1:13" x14ac:dyDescent="0.25">
      <c r="D86" s="87"/>
      <c r="E86" s="89"/>
    </row>
    <row r="87" spans="1:13" x14ac:dyDescent="0.25">
      <c r="D87" s="87"/>
      <c r="E87" s="89"/>
    </row>
    <row r="88" spans="1:13" x14ac:dyDescent="0.25">
      <c r="D88" s="87"/>
      <c r="E88" s="89"/>
    </row>
    <row r="89" spans="1:13" x14ac:dyDescent="0.25">
      <c r="D89" s="87"/>
      <c r="E89" s="89"/>
      <c r="L89" s="88"/>
    </row>
    <row r="90" spans="1:13" x14ac:dyDescent="0.25">
      <c r="D90" s="87"/>
      <c r="E90" s="89"/>
      <c r="L90" s="88"/>
    </row>
    <row r="91" spans="1:13" x14ac:dyDescent="0.25">
      <c r="D91" s="87"/>
      <c r="E91" s="89"/>
      <c r="L91" s="88"/>
    </row>
    <row r="92" spans="1:13" x14ac:dyDescent="0.25">
      <c r="D92" s="87"/>
      <c r="E92" s="89"/>
      <c r="L92" s="88"/>
    </row>
    <row r="93" spans="1:13" x14ac:dyDescent="0.25">
      <c r="D93" s="87"/>
      <c r="E93" s="89"/>
      <c r="L93" s="88"/>
    </row>
    <row r="94" spans="1:13" x14ac:dyDescent="0.25">
      <c r="D94" s="87"/>
      <c r="E94" s="89"/>
      <c r="L94" s="88"/>
    </row>
    <row r="95" spans="1:13" x14ac:dyDescent="0.25">
      <c r="D95" s="87"/>
      <c r="E95" s="89"/>
      <c r="L95" s="88"/>
    </row>
    <row r="96" spans="1:13" x14ac:dyDescent="0.25">
      <c r="D96" s="87"/>
      <c r="E96" s="89"/>
      <c r="L96" s="88"/>
    </row>
    <row r="97" spans="4:12" x14ac:dyDescent="0.25">
      <c r="D97" s="87"/>
      <c r="E97" s="89"/>
      <c r="L97" s="88"/>
    </row>
    <row r="98" spans="4:12" x14ac:dyDescent="0.25">
      <c r="D98" s="87"/>
      <c r="E98" s="89"/>
      <c r="L98" s="88"/>
    </row>
    <row r="99" spans="4:12" x14ac:dyDescent="0.25">
      <c r="D99" s="87"/>
      <c r="E99" s="89"/>
      <c r="L99" s="88"/>
    </row>
    <row r="100" spans="4:12" x14ac:dyDescent="0.25">
      <c r="D100" s="87"/>
      <c r="E100" s="89"/>
      <c r="L100" s="88"/>
    </row>
    <row r="101" spans="4:12" x14ac:dyDescent="0.25">
      <c r="D101" s="87"/>
      <c r="E101" s="89"/>
      <c r="L101" s="88"/>
    </row>
    <row r="102" spans="4:12" x14ac:dyDescent="0.25">
      <c r="D102" s="87"/>
      <c r="E102" s="89"/>
      <c r="L102" s="88"/>
    </row>
    <row r="103" spans="4:12" x14ac:dyDescent="0.25">
      <c r="D103" s="87"/>
      <c r="E103" s="89"/>
      <c r="L103" s="88"/>
    </row>
    <row r="104" spans="4:12" x14ac:dyDescent="0.25">
      <c r="D104" s="87"/>
      <c r="E104" s="89"/>
      <c r="L104" s="88"/>
    </row>
    <row r="105" spans="4:12" x14ac:dyDescent="0.25">
      <c r="D105" s="87"/>
      <c r="E105" s="89"/>
      <c r="L105" s="88"/>
    </row>
    <row r="106" spans="4:12" x14ac:dyDescent="0.25">
      <c r="D106" s="87"/>
      <c r="E106" s="89"/>
      <c r="L106" s="88"/>
    </row>
    <row r="107" spans="4:12" x14ac:dyDescent="0.25">
      <c r="D107" s="87"/>
      <c r="E107" s="89"/>
      <c r="L107" s="88"/>
    </row>
    <row r="108" spans="4:12" x14ac:dyDescent="0.25">
      <c r="D108" s="87"/>
      <c r="E108" s="89"/>
      <c r="L108" s="88"/>
    </row>
    <row r="109" spans="4:12" x14ac:dyDescent="0.25">
      <c r="D109" s="87"/>
      <c r="E109" s="89"/>
      <c r="L109" s="88"/>
    </row>
    <row r="110" spans="4:12" x14ac:dyDescent="0.25">
      <c r="D110" s="87"/>
      <c r="E110" s="89"/>
      <c r="L110" s="88"/>
    </row>
    <row r="111" spans="4:12" x14ac:dyDescent="0.25">
      <c r="D111" s="87"/>
      <c r="E111" s="89"/>
      <c r="L111" s="88"/>
    </row>
    <row r="112" spans="4:12" x14ac:dyDescent="0.25">
      <c r="D112" s="87"/>
      <c r="E112" s="89"/>
      <c r="L112" s="88"/>
    </row>
    <row r="113" spans="4:12" x14ac:dyDescent="0.25">
      <c r="D113" s="87"/>
      <c r="E113" s="89"/>
      <c r="L113" s="88"/>
    </row>
    <row r="114" spans="4:12" x14ac:dyDescent="0.25">
      <c r="D114" s="87"/>
      <c r="E114" s="89"/>
      <c r="L114" s="88"/>
    </row>
    <row r="115" spans="4:12" x14ac:dyDescent="0.25">
      <c r="D115" s="87"/>
      <c r="E115" s="89"/>
      <c r="L115" s="88"/>
    </row>
    <row r="116" spans="4:12" x14ac:dyDescent="0.25">
      <c r="D116" s="87"/>
      <c r="E116" s="89"/>
      <c r="L116" s="88"/>
    </row>
    <row r="117" spans="4:12" x14ac:dyDescent="0.25">
      <c r="D117" s="87"/>
      <c r="E117" s="89"/>
      <c r="L117" s="88"/>
    </row>
    <row r="118" spans="4:12" x14ac:dyDescent="0.25">
      <c r="D118" s="87"/>
      <c r="E118" s="89"/>
      <c r="L118" s="88"/>
    </row>
    <row r="119" spans="4:12" x14ac:dyDescent="0.25">
      <c r="D119" s="87"/>
      <c r="E119" s="89"/>
      <c r="L119" s="88"/>
    </row>
    <row r="120" spans="4:12" x14ac:dyDescent="0.25">
      <c r="D120" s="87"/>
      <c r="E120" s="89"/>
      <c r="L120" s="88"/>
    </row>
    <row r="121" spans="4:12" x14ac:dyDescent="0.25">
      <c r="D121" s="87"/>
      <c r="E121" s="89"/>
      <c r="L121" s="88"/>
    </row>
    <row r="122" spans="4:12" x14ac:dyDescent="0.25">
      <c r="D122" s="87"/>
      <c r="E122" s="89"/>
      <c r="L122" s="88"/>
    </row>
    <row r="123" spans="4:12" x14ac:dyDescent="0.25">
      <c r="D123" s="87"/>
      <c r="E123" s="89"/>
      <c r="L123" s="88"/>
    </row>
    <row r="124" spans="4:12" x14ac:dyDescent="0.25">
      <c r="D124" s="87"/>
      <c r="E124" s="89"/>
      <c r="L124" s="88"/>
    </row>
    <row r="125" spans="4:12" x14ac:dyDescent="0.25">
      <c r="D125" s="87"/>
      <c r="E125" s="89"/>
      <c r="L125" s="88"/>
    </row>
    <row r="126" spans="4:12" x14ac:dyDescent="0.25">
      <c r="D126" s="87"/>
      <c r="E126" s="89"/>
      <c r="L126" s="88"/>
    </row>
    <row r="127" spans="4:12" x14ac:dyDescent="0.25">
      <c r="D127" s="87"/>
      <c r="E127" s="89"/>
      <c r="L127" s="88"/>
    </row>
    <row r="128" spans="4:12" x14ac:dyDescent="0.25">
      <c r="D128" s="87"/>
      <c r="E128" s="89"/>
      <c r="L128" s="88"/>
    </row>
    <row r="129" spans="4:12" x14ac:dyDescent="0.25">
      <c r="D129" s="87"/>
      <c r="E129" s="89"/>
      <c r="L129" s="88"/>
    </row>
    <row r="130" spans="4:12" x14ac:dyDescent="0.25">
      <c r="D130" s="87"/>
      <c r="E130" s="89"/>
      <c r="L130" s="88"/>
    </row>
    <row r="131" spans="4:12" x14ac:dyDescent="0.25">
      <c r="D131" s="87"/>
      <c r="E131" s="89"/>
      <c r="L131" s="88"/>
    </row>
    <row r="132" spans="4:12" x14ac:dyDescent="0.25">
      <c r="D132" s="87"/>
      <c r="E132" s="89"/>
      <c r="L132" s="88"/>
    </row>
    <row r="133" spans="4:12" x14ac:dyDescent="0.25">
      <c r="D133" s="87"/>
      <c r="E133" s="89"/>
      <c r="L133" s="88"/>
    </row>
    <row r="134" spans="4:12" x14ac:dyDescent="0.25">
      <c r="D134" s="87"/>
      <c r="E134" s="89"/>
      <c r="L134" s="88"/>
    </row>
    <row r="135" spans="4:12" x14ac:dyDescent="0.25">
      <c r="D135" s="87"/>
      <c r="E135" s="89"/>
      <c r="F135" s="90"/>
      <c r="G135" s="88"/>
      <c r="H135" s="88"/>
      <c r="I135" s="88"/>
      <c r="J135" s="88"/>
      <c r="K135" s="88"/>
      <c r="L135" s="88"/>
    </row>
    <row r="136" spans="4:12" x14ac:dyDescent="0.25">
      <c r="D136" s="87"/>
      <c r="E136" s="89"/>
      <c r="F136" s="90"/>
      <c r="G136" s="88"/>
      <c r="H136" s="88"/>
      <c r="I136" s="88"/>
      <c r="J136" s="88"/>
      <c r="K136" s="88"/>
      <c r="L136" s="88"/>
    </row>
    <row r="137" spans="4:12" x14ac:dyDescent="0.25">
      <c r="D137" s="87"/>
      <c r="E137" s="89"/>
      <c r="F137" s="90"/>
      <c r="G137" s="88"/>
      <c r="H137" s="88"/>
      <c r="I137" s="88"/>
      <c r="J137" s="88"/>
      <c r="K137" s="88"/>
      <c r="L137" s="88"/>
    </row>
    <row r="138" spans="4:12" x14ac:dyDescent="0.25">
      <c r="D138" s="87"/>
      <c r="E138" s="89"/>
      <c r="F138" s="90"/>
      <c r="G138" s="88"/>
      <c r="H138" s="88"/>
      <c r="I138" s="88"/>
      <c r="J138" s="88"/>
      <c r="K138" s="88"/>
      <c r="L138" s="88"/>
    </row>
    <row r="139" spans="4:12" x14ac:dyDescent="0.25">
      <c r="D139" s="87"/>
      <c r="E139" s="89"/>
      <c r="F139" s="90"/>
      <c r="G139" s="88"/>
      <c r="H139" s="88"/>
      <c r="I139" s="88"/>
      <c r="J139" s="88"/>
      <c r="K139" s="88"/>
      <c r="L139" s="88"/>
    </row>
    <row r="140" spans="4:12" x14ac:dyDescent="0.25">
      <c r="D140" s="87"/>
      <c r="E140" s="89"/>
      <c r="F140" s="90"/>
      <c r="G140" s="88"/>
      <c r="H140" s="88"/>
      <c r="I140" s="88"/>
      <c r="J140" s="88"/>
      <c r="K140" s="88"/>
      <c r="L140" s="88"/>
    </row>
    <row r="141" spans="4:12" x14ac:dyDescent="0.25">
      <c r="D141" s="87"/>
      <c r="E141" s="89"/>
      <c r="F141" s="90"/>
      <c r="G141" s="88"/>
      <c r="H141" s="88"/>
      <c r="I141" s="88"/>
      <c r="J141" s="88"/>
      <c r="K141" s="88"/>
      <c r="L141" s="88"/>
    </row>
    <row r="142" spans="4:12" x14ac:dyDescent="0.25">
      <c r="D142" s="87"/>
      <c r="E142" s="89"/>
      <c r="F142" s="90"/>
      <c r="G142" s="88"/>
      <c r="H142" s="88"/>
      <c r="I142" s="88"/>
      <c r="J142" s="88"/>
      <c r="K142" s="88"/>
      <c r="L142" s="88"/>
    </row>
    <row r="143" spans="4:12" x14ac:dyDescent="0.25">
      <c r="D143" s="87"/>
      <c r="E143" s="89"/>
      <c r="F143" s="90"/>
      <c r="G143" s="88"/>
      <c r="H143" s="88"/>
      <c r="I143" s="88"/>
      <c r="J143" s="88"/>
      <c r="K143" s="88"/>
      <c r="L143" s="88"/>
    </row>
    <row r="144" spans="4:12" x14ac:dyDescent="0.25">
      <c r="D144" s="87"/>
      <c r="E144" s="89"/>
      <c r="F144" s="90"/>
      <c r="G144" s="88"/>
      <c r="H144" s="88"/>
      <c r="I144" s="88"/>
      <c r="J144" s="88"/>
      <c r="K144" s="88"/>
      <c r="L144" s="88"/>
    </row>
    <row r="145" spans="4:12" x14ac:dyDescent="0.25">
      <c r="D145" s="87"/>
      <c r="E145" s="89"/>
      <c r="F145" s="90"/>
      <c r="G145" s="88"/>
      <c r="H145" s="88"/>
      <c r="I145" s="88"/>
      <c r="J145" s="88"/>
      <c r="K145" s="88"/>
      <c r="L145" s="88"/>
    </row>
    <row r="146" spans="4:12" x14ac:dyDescent="0.25">
      <c r="D146" s="87"/>
      <c r="E146" s="89"/>
      <c r="F146" s="90"/>
      <c r="G146" s="88"/>
      <c r="H146" s="88"/>
      <c r="I146" s="88"/>
      <c r="J146" s="88"/>
      <c r="K146" s="88"/>
      <c r="L146" s="88"/>
    </row>
    <row r="147" spans="4:12" x14ac:dyDescent="0.25">
      <c r="D147" s="87"/>
      <c r="E147" s="89"/>
      <c r="F147" s="90"/>
      <c r="G147" s="88"/>
      <c r="H147" s="88"/>
      <c r="I147" s="88"/>
      <c r="J147" s="88"/>
      <c r="K147" s="88"/>
      <c r="L147" s="88"/>
    </row>
    <row r="148" spans="4:12" x14ac:dyDescent="0.25">
      <c r="D148" s="87"/>
      <c r="E148" s="89"/>
      <c r="F148" s="90"/>
      <c r="G148" s="88"/>
      <c r="H148" s="88"/>
      <c r="I148" s="88"/>
      <c r="J148" s="88"/>
      <c r="K148" s="88"/>
      <c r="L148" s="88"/>
    </row>
    <row r="149" spans="4:12" x14ac:dyDescent="0.25">
      <c r="D149" s="87"/>
      <c r="E149" s="89"/>
      <c r="F149" s="90"/>
      <c r="G149" s="88"/>
      <c r="H149" s="88"/>
      <c r="I149" s="88"/>
      <c r="J149" s="88"/>
      <c r="K149" s="88"/>
      <c r="L149" s="88"/>
    </row>
    <row r="150" spans="4:12" x14ac:dyDescent="0.25">
      <c r="D150" s="87"/>
      <c r="E150" s="89"/>
      <c r="F150" s="90"/>
      <c r="G150" s="88"/>
      <c r="H150" s="88"/>
      <c r="I150" s="88"/>
      <c r="J150" s="88"/>
      <c r="K150" s="88"/>
      <c r="L150" s="88"/>
    </row>
    <row r="151" spans="4:12" x14ac:dyDescent="0.25">
      <c r="D151" s="87"/>
      <c r="E151" s="89"/>
      <c r="F151" s="90"/>
      <c r="G151" s="88"/>
      <c r="H151" s="88"/>
      <c r="I151" s="88"/>
      <c r="J151" s="88"/>
      <c r="K151" s="88"/>
      <c r="L151" s="88"/>
    </row>
    <row r="152" spans="4:12" x14ac:dyDescent="0.25">
      <c r="D152" s="87"/>
      <c r="E152" s="89"/>
      <c r="F152" s="90"/>
      <c r="G152" s="88"/>
      <c r="H152" s="88"/>
      <c r="I152" s="88"/>
      <c r="J152" s="88"/>
      <c r="K152" s="88"/>
      <c r="L152" s="88"/>
    </row>
    <row r="153" spans="4:12" x14ac:dyDescent="0.25">
      <c r="D153" s="87"/>
      <c r="E153" s="89"/>
      <c r="F153" s="90"/>
      <c r="G153" s="88"/>
      <c r="H153" s="88"/>
      <c r="I153" s="88"/>
      <c r="J153" s="88"/>
      <c r="K153" s="88"/>
      <c r="L153" s="88"/>
    </row>
    <row r="154" spans="4:12" x14ac:dyDescent="0.25">
      <c r="D154" s="87"/>
      <c r="E154" s="89"/>
      <c r="F154" s="90"/>
      <c r="G154" s="88"/>
      <c r="H154" s="88"/>
      <c r="I154" s="88"/>
      <c r="J154" s="88"/>
      <c r="K154" s="88"/>
      <c r="L154" s="88"/>
    </row>
    <row r="155" spans="4:12" x14ac:dyDescent="0.25">
      <c r="D155" s="87"/>
      <c r="E155" s="89"/>
      <c r="F155" s="90"/>
      <c r="G155" s="88"/>
      <c r="H155" s="88"/>
      <c r="I155" s="88"/>
      <c r="J155" s="88"/>
      <c r="K155" s="88"/>
      <c r="L155" s="88"/>
    </row>
    <row r="156" spans="4:12" x14ac:dyDescent="0.25">
      <c r="D156" s="87"/>
      <c r="E156" s="89"/>
      <c r="F156" s="90"/>
      <c r="G156" s="88"/>
      <c r="H156" s="88"/>
      <c r="I156" s="88"/>
      <c r="J156" s="88"/>
      <c r="K156" s="88"/>
      <c r="L156" s="88"/>
    </row>
    <row r="157" spans="4:12" x14ac:dyDescent="0.25">
      <c r="D157" s="87"/>
      <c r="E157" s="89"/>
      <c r="F157" s="90"/>
      <c r="G157" s="88"/>
      <c r="H157" s="88"/>
      <c r="I157" s="88"/>
      <c r="J157" s="88"/>
      <c r="K157" s="88"/>
      <c r="L157" s="88"/>
    </row>
    <row r="158" spans="4:12" x14ac:dyDescent="0.25">
      <c r="D158" s="87"/>
      <c r="E158" s="89"/>
      <c r="F158" s="90"/>
      <c r="G158" s="88"/>
      <c r="H158" s="88"/>
      <c r="I158" s="88"/>
      <c r="J158" s="88"/>
      <c r="K158" s="88"/>
      <c r="L158" s="88"/>
    </row>
    <row r="159" spans="4:12" x14ac:dyDescent="0.25">
      <c r="D159" s="87"/>
      <c r="E159" s="89"/>
      <c r="F159" s="90"/>
      <c r="G159" s="88"/>
      <c r="H159" s="88"/>
      <c r="I159" s="88"/>
      <c r="J159" s="88"/>
      <c r="K159" s="88"/>
      <c r="L159" s="88"/>
    </row>
    <row r="160" spans="4:12" x14ac:dyDescent="0.25">
      <c r="D160" s="87"/>
      <c r="E160" s="89"/>
      <c r="F160" s="90"/>
      <c r="G160" s="88"/>
      <c r="H160" s="88"/>
      <c r="I160" s="88"/>
      <c r="J160" s="88"/>
      <c r="K160" s="88"/>
      <c r="L160" s="88"/>
    </row>
    <row r="161" spans="4:12" x14ac:dyDescent="0.25">
      <c r="D161" s="87"/>
      <c r="E161" s="89"/>
      <c r="F161" s="90"/>
      <c r="G161" s="88"/>
      <c r="H161" s="88"/>
      <c r="I161" s="88"/>
      <c r="J161" s="88"/>
      <c r="K161" s="88"/>
      <c r="L161" s="88"/>
    </row>
    <row r="162" spans="4:12" x14ac:dyDescent="0.25">
      <c r="D162" s="87"/>
      <c r="E162" s="89"/>
      <c r="F162" s="90"/>
      <c r="G162" s="88"/>
      <c r="H162" s="88"/>
      <c r="I162" s="88"/>
      <c r="J162" s="88"/>
      <c r="K162" s="88"/>
      <c r="L162" s="88"/>
    </row>
    <row r="163" spans="4:12" x14ac:dyDescent="0.25">
      <c r="D163" s="87"/>
      <c r="E163" s="89"/>
      <c r="F163" s="90"/>
      <c r="G163" s="88"/>
      <c r="H163" s="88"/>
      <c r="I163" s="88"/>
      <c r="J163" s="88"/>
      <c r="K163" s="88"/>
      <c r="L163" s="88"/>
    </row>
    <row r="164" spans="4:12" x14ac:dyDescent="0.25">
      <c r="D164" s="87"/>
      <c r="E164" s="89"/>
      <c r="F164" s="90"/>
      <c r="G164" s="88"/>
      <c r="H164" s="88"/>
      <c r="I164" s="88"/>
      <c r="J164" s="88"/>
      <c r="K164" s="88"/>
      <c r="L164" s="88"/>
    </row>
    <row r="165" spans="4:12" x14ac:dyDescent="0.25">
      <c r="D165" s="87"/>
      <c r="E165" s="89"/>
      <c r="F165" s="90"/>
      <c r="G165" s="88"/>
      <c r="H165" s="88"/>
      <c r="I165" s="88"/>
      <c r="J165" s="88"/>
      <c r="K165" s="88"/>
      <c r="L165" s="88"/>
    </row>
    <row r="166" spans="4:12" x14ac:dyDescent="0.25">
      <c r="D166" s="87"/>
      <c r="E166" s="89"/>
      <c r="F166" s="90"/>
      <c r="G166" s="88"/>
      <c r="H166" s="88"/>
      <c r="I166" s="88"/>
      <c r="J166" s="88"/>
      <c r="K166" s="88"/>
      <c r="L166" s="88"/>
    </row>
    <row r="167" spans="4:12" x14ac:dyDescent="0.25">
      <c r="D167" s="87"/>
      <c r="E167" s="89"/>
      <c r="F167" s="90"/>
      <c r="G167" s="88"/>
      <c r="H167" s="88"/>
      <c r="I167" s="88"/>
      <c r="J167" s="88"/>
      <c r="K167" s="88"/>
      <c r="L167" s="88"/>
    </row>
    <row r="168" spans="4:12" x14ac:dyDescent="0.25">
      <c r="D168" s="87"/>
      <c r="E168" s="89"/>
      <c r="F168" s="90"/>
      <c r="G168" s="88"/>
      <c r="H168" s="88"/>
      <c r="I168" s="88"/>
      <c r="J168" s="88"/>
      <c r="K168" s="88"/>
      <c r="L168" s="88"/>
    </row>
    <row r="169" spans="4:12" x14ac:dyDescent="0.25">
      <c r="D169" s="87"/>
      <c r="E169" s="89"/>
      <c r="F169" s="90"/>
      <c r="G169" s="88"/>
      <c r="H169" s="88"/>
      <c r="I169" s="88"/>
      <c r="J169" s="88"/>
      <c r="K169" s="88"/>
      <c r="L169" s="88"/>
    </row>
    <row r="170" spans="4:12" x14ac:dyDescent="0.25">
      <c r="D170" s="87"/>
      <c r="E170" s="89"/>
      <c r="F170" s="90"/>
      <c r="G170" s="88"/>
      <c r="H170" s="88"/>
      <c r="I170" s="88"/>
      <c r="J170" s="88"/>
      <c r="K170" s="88"/>
      <c r="L170" s="88"/>
    </row>
    <row r="171" spans="4:12" x14ac:dyDescent="0.25">
      <c r="D171" s="87"/>
      <c r="E171" s="89"/>
      <c r="F171" s="90"/>
      <c r="G171" s="88"/>
      <c r="H171" s="88"/>
      <c r="I171" s="88"/>
      <c r="J171" s="88"/>
      <c r="K171" s="88"/>
      <c r="L171" s="88"/>
    </row>
    <row r="172" spans="4:12" x14ac:dyDescent="0.25">
      <c r="D172" s="87"/>
      <c r="E172" s="89"/>
      <c r="F172" s="90"/>
      <c r="G172" s="88"/>
      <c r="H172" s="88"/>
      <c r="I172" s="88"/>
      <c r="J172" s="88"/>
      <c r="K172" s="88"/>
      <c r="L172" s="88"/>
    </row>
    <row r="173" spans="4:12" x14ac:dyDescent="0.25">
      <c r="D173" s="87"/>
      <c r="E173" s="89"/>
      <c r="F173" s="90"/>
      <c r="G173" s="88"/>
      <c r="H173" s="88"/>
      <c r="I173" s="88"/>
      <c r="J173" s="88"/>
      <c r="K173" s="88"/>
      <c r="L173" s="88"/>
    </row>
    <row r="174" spans="4:12" x14ac:dyDescent="0.25">
      <c r="D174" s="87"/>
      <c r="E174" s="89"/>
      <c r="F174" s="90"/>
      <c r="G174" s="88"/>
      <c r="H174" s="88"/>
      <c r="I174" s="88"/>
      <c r="J174" s="88"/>
      <c r="K174" s="88"/>
      <c r="L174" s="88"/>
    </row>
    <row r="175" spans="4:12" x14ac:dyDescent="0.25">
      <c r="D175" s="87"/>
      <c r="E175" s="89"/>
      <c r="F175" s="90"/>
      <c r="G175" s="88"/>
      <c r="H175" s="88"/>
      <c r="I175" s="88"/>
      <c r="J175" s="88"/>
      <c r="K175" s="88"/>
      <c r="L175" s="88"/>
    </row>
    <row r="176" spans="4:12" x14ac:dyDescent="0.25">
      <c r="D176" s="87"/>
      <c r="E176" s="89"/>
      <c r="F176" s="90"/>
      <c r="G176" s="88"/>
      <c r="H176" s="88"/>
      <c r="I176" s="88"/>
      <c r="J176" s="88"/>
      <c r="K176" s="88"/>
      <c r="L176" s="88"/>
    </row>
    <row r="177" spans="4:12" x14ac:dyDescent="0.25">
      <c r="D177" s="87"/>
      <c r="E177" s="89"/>
      <c r="F177" s="90"/>
      <c r="G177" s="88"/>
      <c r="H177" s="88"/>
      <c r="I177" s="88"/>
      <c r="J177" s="88"/>
      <c r="K177" s="88"/>
      <c r="L177" s="88"/>
    </row>
    <row r="178" spans="4:12" x14ac:dyDescent="0.25">
      <c r="D178" s="87"/>
      <c r="E178" s="89"/>
      <c r="F178" s="90"/>
      <c r="G178" s="88"/>
      <c r="H178" s="88"/>
      <c r="I178" s="88"/>
      <c r="J178" s="88"/>
      <c r="K178" s="88"/>
      <c r="L178" s="88"/>
    </row>
    <row r="179" spans="4:12" x14ac:dyDescent="0.25">
      <c r="D179" s="87"/>
      <c r="E179" s="89"/>
      <c r="F179" s="90"/>
      <c r="G179" s="88"/>
      <c r="H179" s="88"/>
      <c r="I179" s="88"/>
      <c r="J179" s="88"/>
      <c r="K179" s="88"/>
      <c r="L179" s="88"/>
    </row>
    <row r="180" spans="4:12" x14ac:dyDescent="0.25">
      <c r="D180" s="87"/>
      <c r="E180" s="89"/>
      <c r="F180" s="90"/>
      <c r="G180" s="88"/>
      <c r="H180" s="88"/>
      <c r="I180" s="88"/>
      <c r="J180" s="88"/>
      <c r="K180" s="88"/>
      <c r="L180" s="88"/>
    </row>
    <row r="181" spans="4:12" x14ac:dyDescent="0.25">
      <c r="D181" s="87"/>
      <c r="E181" s="89"/>
      <c r="F181" s="90"/>
      <c r="G181" s="88"/>
      <c r="H181" s="88"/>
      <c r="I181" s="88"/>
      <c r="J181" s="88"/>
      <c r="K181" s="88"/>
      <c r="L181" s="88"/>
    </row>
    <row r="182" spans="4:12" x14ac:dyDescent="0.25">
      <c r="D182" s="87"/>
      <c r="E182" s="89"/>
      <c r="F182" s="90"/>
      <c r="G182" s="88"/>
      <c r="H182" s="88"/>
      <c r="I182" s="88"/>
      <c r="J182" s="88"/>
      <c r="K182" s="88"/>
      <c r="L182" s="88"/>
    </row>
    <row r="183" spans="4:12" x14ac:dyDescent="0.25">
      <c r="D183" s="87"/>
      <c r="E183" s="89"/>
      <c r="F183" s="90"/>
      <c r="G183" s="88"/>
      <c r="H183" s="88"/>
      <c r="I183" s="88"/>
      <c r="J183" s="88"/>
      <c r="K183" s="88"/>
      <c r="L183" s="88"/>
    </row>
    <row r="184" spans="4:12" x14ac:dyDescent="0.25">
      <c r="D184" s="87"/>
      <c r="E184" s="89"/>
      <c r="F184" s="90"/>
      <c r="G184" s="88"/>
      <c r="H184" s="88"/>
      <c r="I184" s="88"/>
      <c r="J184" s="88"/>
      <c r="K184" s="88"/>
      <c r="L184" s="88"/>
    </row>
    <row r="185" spans="4:12" x14ac:dyDescent="0.25">
      <c r="D185" s="87"/>
      <c r="E185" s="89"/>
      <c r="F185" s="90"/>
      <c r="G185" s="88"/>
      <c r="H185" s="88"/>
      <c r="I185" s="88"/>
      <c r="J185" s="88"/>
      <c r="K185" s="88"/>
      <c r="L185" s="88"/>
    </row>
    <row r="186" spans="4:12" x14ac:dyDescent="0.25">
      <c r="D186" s="87"/>
      <c r="E186" s="89"/>
      <c r="F186" s="90"/>
      <c r="G186" s="88"/>
      <c r="H186" s="88"/>
      <c r="I186" s="88"/>
      <c r="J186" s="88"/>
      <c r="K186" s="88"/>
      <c r="L186" s="88"/>
    </row>
    <row r="187" spans="4:12" x14ac:dyDescent="0.25">
      <c r="D187" s="87"/>
      <c r="E187" s="89"/>
      <c r="F187" s="90"/>
      <c r="G187" s="88"/>
      <c r="H187" s="88"/>
      <c r="I187" s="88"/>
      <c r="J187" s="88"/>
      <c r="K187" s="88"/>
      <c r="L187" s="88"/>
    </row>
    <row r="188" spans="4:12" x14ac:dyDescent="0.25">
      <c r="D188" s="87"/>
      <c r="E188" s="89"/>
      <c r="F188" s="90"/>
      <c r="G188" s="88"/>
      <c r="H188" s="88"/>
      <c r="I188" s="88"/>
      <c r="J188" s="88"/>
      <c r="K188" s="88"/>
      <c r="L188" s="88"/>
    </row>
    <row r="189" spans="4:12" x14ac:dyDescent="0.25">
      <c r="D189" s="87"/>
      <c r="E189" s="89"/>
      <c r="F189" s="90"/>
      <c r="G189" s="88"/>
      <c r="H189" s="88"/>
      <c r="I189" s="88"/>
      <c r="J189" s="88"/>
      <c r="K189" s="88"/>
      <c r="L189" s="88"/>
    </row>
    <row r="190" spans="4:12" x14ac:dyDescent="0.25">
      <c r="D190" s="87"/>
      <c r="E190" s="89"/>
      <c r="F190" s="90"/>
      <c r="G190" s="88"/>
      <c r="H190" s="88"/>
      <c r="I190" s="88"/>
      <c r="J190" s="88"/>
      <c r="K190" s="88"/>
      <c r="L190" s="88"/>
    </row>
    <row r="191" spans="4:12" x14ac:dyDescent="0.25">
      <c r="D191" s="87"/>
      <c r="E191" s="89"/>
      <c r="F191" s="90"/>
      <c r="G191" s="88"/>
      <c r="H191" s="88"/>
      <c r="I191" s="88"/>
      <c r="J191" s="88"/>
      <c r="K191" s="88"/>
      <c r="L191" s="88"/>
    </row>
  </sheetData>
  <mergeCells count="1">
    <mergeCell ref="A2:L2"/>
  </mergeCells>
  <conditionalFormatting sqref="F7:F85">
    <cfRule type="containsText" dxfId="5" priority="2" operator="containsText" text="5">
      <formula>NOT(ISERROR(SEARCH("5",F7)))</formula>
    </cfRule>
  </conditionalFormatting>
  <conditionalFormatting sqref="F7:L85">
    <cfRule type="colorScale" priority="8">
      <colorScale>
        <cfvo type="min"/>
        <cfvo type="percentile" val="50"/>
        <cfvo type="max"/>
        <color rgb="FF5A8AC6"/>
        <color theme="2"/>
        <color rgb="FFF8696B"/>
      </colorScale>
    </cfRule>
  </conditionalFormatting>
  <conditionalFormatting sqref="F86:L191">
    <cfRule type="cellIs" dxfId="4" priority="3" operator="equal">
      <formula>5</formula>
    </cfRule>
    <cfRule type="cellIs" dxfId="3" priority="4" operator="equal">
      <formula>4</formula>
    </cfRule>
    <cfRule type="cellIs" dxfId="2" priority="5" operator="equal">
      <formula>2</formula>
    </cfRule>
    <cfRule type="cellIs" dxfId="1" priority="6" operator="equal">
      <formula>1</formula>
    </cfRule>
    <cfRule type="cellIs" dxfId="0" priority="7" operator="equal">
      <formula>3</formula>
    </cfRule>
  </conditionalFormatting>
  <conditionalFormatting sqref="M7:M85">
    <cfRule type="colorScale" priority="1">
      <colorScale>
        <cfvo type="min"/>
        <cfvo type="percentile" val="50"/>
        <cfvo type="max"/>
        <color rgb="FF5A8AC6"/>
        <color theme="2"/>
        <color rgb="FFF8696B"/>
      </colorScale>
    </cfRule>
  </conditionalFormatting>
  <pageMargins left="0.7" right="0.7" top="0.75" bottom="0.75" header="0.3" footer="0.3"/>
  <pageSetup paperSize="9" scale="32"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V87"/>
  <sheetViews>
    <sheetView topLeftCell="A51" zoomScale="80" zoomScaleNormal="80" workbookViewId="0">
      <selection activeCell="M48" sqref="M48"/>
    </sheetView>
  </sheetViews>
  <sheetFormatPr baseColWidth="10" defaultRowHeight="15" x14ac:dyDescent="0.25"/>
  <cols>
    <col min="1" max="1" width="27.28515625" customWidth="1"/>
    <col min="2" max="2" width="12.85546875" customWidth="1"/>
    <col min="3" max="3" width="16.7109375" customWidth="1"/>
    <col min="13" max="13" width="22.5703125" customWidth="1"/>
  </cols>
  <sheetData>
    <row r="2" spans="1:22" ht="23.25" customHeight="1" x14ac:dyDescent="0.35">
      <c r="A2" s="128" t="s">
        <v>137</v>
      </c>
      <c r="B2" s="128"/>
      <c r="C2" s="128"/>
      <c r="D2" s="128"/>
      <c r="E2" s="128"/>
      <c r="F2" s="128"/>
      <c r="G2" s="128"/>
      <c r="H2" s="128"/>
      <c r="I2" s="128"/>
      <c r="J2" s="128"/>
      <c r="K2" s="128"/>
      <c r="L2" s="128"/>
      <c r="M2" s="128"/>
      <c r="N2" s="128"/>
      <c r="O2" s="128"/>
      <c r="P2" s="128"/>
      <c r="Q2" s="128"/>
      <c r="R2" s="128"/>
      <c r="S2" s="128"/>
      <c r="T2" s="128"/>
      <c r="U2" s="128"/>
      <c r="V2" s="128"/>
    </row>
    <row r="5" spans="1:22" x14ac:dyDescent="0.25">
      <c r="A5" s="6" t="s">
        <v>129</v>
      </c>
      <c r="L5" s="6" t="s">
        <v>133</v>
      </c>
    </row>
    <row r="26" spans="1:14" x14ac:dyDescent="0.25">
      <c r="A26" s="67" t="str">
        <f>A58</f>
        <v>Source : France Travail – Dares, métiers en tension</v>
      </c>
      <c r="L26" s="67" t="str">
        <f>A26</f>
        <v>Source : France Travail – Dares, métiers en tension</v>
      </c>
    </row>
    <row r="28" spans="1:14" x14ac:dyDescent="0.25">
      <c r="A28" t="s">
        <v>121</v>
      </c>
      <c r="B28" s="82" t="s">
        <v>0</v>
      </c>
      <c r="C28" s="82" t="s">
        <v>1</v>
      </c>
      <c r="D28" s="82" t="s">
        <v>2</v>
      </c>
      <c r="E28" s="82" t="s">
        <v>3</v>
      </c>
      <c r="F28" s="82" t="s">
        <v>4</v>
      </c>
      <c r="G28" s="82" t="s">
        <v>5</v>
      </c>
      <c r="H28" s="82" t="s">
        <v>6</v>
      </c>
      <c r="I28" s="82" t="s">
        <v>7</v>
      </c>
      <c r="J28" s="82" t="s">
        <v>8</v>
      </c>
      <c r="K28" s="82" t="s">
        <v>309</v>
      </c>
      <c r="L28" s="82" t="s">
        <v>310</v>
      </c>
      <c r="M28" s="82" t="s">
        <v>311</v>
      </c>
      <c r="N28" s="82" t="s">
        <v>852</v>
      </c>
    </row>
    <row r="29" spans="1:14" x14ac:dyDescent="0.25">
      <c r="A29" t="s">
        <v>131</v>
      </c>
      <c r="B29" s="96">
        <f>Evolution!B12</f>
        <v>3.0590296087999999E-2</v>
      </c>
      <c r="C29" s="96">
        <f>Evolution!C12</f>
        <v>1.28128800400869E-2</v>
      </c>
      <c r="D29" s="96">
        <f>Evolution!D12</f>
        <v>-0.16298967843276299</v>
      </c>
      <c r="E29" s="96">
        <f>Evolution!E12</f>
        <v>-0.29458468505039298</v>
      </c>
      <c r="F29" s="96">
        <f>Evolution!F12</f>
        <v>-0.27500987299010399</v>
      </c>
      <c r="G29" s="96">
        <f>Evolution!G12</f>
        <v>-0.139347931804359</v>
      </c>
      <c r="H29" s="96">
        <f>Evolution!H12</f>
        <v>0.20175908218069799</v>
      </c>
      <c r="I29" s="96">
        <f>Evolution!I12</f>
        <v>0.49092678440332499</v>
      </c>
      <c r="J29" s="96">
        <f>Evolution!J12</f>
        <v>0.45850813303121801</v>
      </c>
      <c r="K29" s="96">
        <f>Evolution!K12</f>
        <v>0.29839723223351</v>
      </c>
      <c r="L29" s="96">
        <f>Evolution!L12</f>
        <v>0.55681177097090795</v>
      </c>
      <c r="M29" s="91">
        <v>0.86602802261201395</v>
      </c>
      <c r="N29" s="91">
        <v>0.77591980761486801</v>
      </c>
    </row>
    <row r="30" spans="1:14" x14ac:dyDescent="0.25">
      <c r="A30" t="s">
        <v>132</v>
      </c>
      <c r="B30" s="96">
        <f>Evolution!B13</f>
        <v>-0.115533697634348</v>
      </c>
      <c r="C30" s="96">
        <f>Evolution!C13</f>
        <v>-0.123284442237852</v>
      </c>
      <c r="D30" s="96">
        <f>Evolution!D13</f>
        <v>-0.260382010127783</v>
      </c>
      <c r="E30" s="96">
        <f>Evolution!E13</f>
        <v>-0.39194438685302202</v>
      </c>
      <c r="F30" s="96">
        <f>Evolution!F13</f>
        <v>-0.40326613654278098</v>
      </c>
      <c r="G30" s="96">
        <f>Evolution!G13</f>
        <v>-0.260015472628637</v>
      </c>
      <c r="H30" s="96">
        <f>Evolution!H13</f>
        <v>1.0578711305313101E-2</v>
      </c>
      <c r="I30" s="96">
        <f>Evolution!I13</f>
        <v>0.24157935239726999</v>
      </c>
      <c r="J30" s="96">
        <f>Evolution!J13</f>
        <v>0.251246193208496</v>
      </c>
      <c r="K30" s="96">
        <f>Evolution!K13</f>
        <v>0.118155355114082</v>
      </c>
      <c r="L30" s="96">
        <f>Evolution!L13</f>
        <v>0.33780562588750701</v>
      </c>
      <c r="M30" s="91">
        <f>Evolution!M13</f>
        <v>0.60858853989584005</v>
      </c>
      <c r="N30" s="91">
        <f>Evolution!N13</f>
        <v>0.60769350487992402</v>
      </c>
    </row>
    <row r="33" spans="1:14" x14ac:dyDescent="0.25">
      <c r="A33" s="6" t="s">
        <v>134</v>
      </c>
    </row>
    <row r="34" spans="1:14" ht="15.75" customHeight="1" x14ac:dyDescent="0.25">
      <c r="A34" s="97" t="s">
        <v>256</v>
      </c>
    </row>
    <row r="35" spans="1:14" x14ac:dyDescent="0.25">
      <c r="A35" s="6" t="s">
        <v>155</v>
      </c>
      <c r="B35" s="92" t="s">
        <v>156</v>
      </c>
      <c r="C35" s="93" t="s">
        <v>141</v>
      </c>
      <c r="D35" s="53" t="str">
        <f>VLOOKUP(C35,Menus!A2:B15,2)</f>
        <v>01</v>
      </c>
    </row>
    <row r="36" spans="1:14" ht="15.75" customHeight="1" x14ac:dyDescent="0.25">
      <c r="A36" s="6"/>
      <c r="B36" s="94" t="s">
        <v>157</v>
      </c>
      <c r="C36" s="95" t="s">
        <v>142</v>
      </c>
      <c r="D36" s="53" t="str">
        <f>VLOOKUP(C36,Menus!A2:B15,2)</f>
        <v>03</v>
      </c>
    </row>
    <row r="38" spans="1:14" x14ac:dyDescent="0.25">
      <c r="B38" s="53" t="s">
        <v>0</v>
      </c>
      <c r="C38" s="53" t="s">
        <v>1</v>
      </c>
      <c r="D38" s="53" t="s">
        <v>2</v>
      </c>
      <c r="E38" s="53" t="s">
        <v>3</v>
      </c>
      <c r="F38" s="53" t="s">
        <v>4</v>
      </c>
      <c r="G38" s="53" t="s">
        <v>5</v>
      </c>
      <c r="H38" s="53" t="s">
        <v>6</v>
      </c>
      <c r="I38" s="53" t="s">
        <v>7</v>
      </c>
      <c r="J38" s="53" t="s">
        <v>8</v>
      </c>
      <c r="K38" s="53" t="s">
        <v>309</v>
      </c>
      <c r="L38" s="53" t="s">
        <v>310</v>
      </c>
      <c r="M38" s="53">
        <v>2022</v>
      </c>
      <c r="N38" s="53">
        <v>2023</v>
      </c>
    </row>
    <row r="39" spans="1:14" x14ac:dyDescent="0.25">
      <c r="A39" s="53" t="str">
        <f>C35</f>
        <v>Ain</v>
      </c>
      <c r="B39" s="53">
        <f>VLOOKUP($D35,Evol_Dep!$A$2:$N$14,2)</f>
        <v>0.103885424186272</v>
      </c>
      <c r="C39" s="53">
        <f>VLOOKUP($D35,Evol_Dep!$A$2:$N$14,3)</f>
        <v>5.2085564946452299E-2</v>
      </c>
      <c r="D39" s="53">
        <f>VLOOKUP($D35,Evol_Dep!$A$2:$N$14,4)</f>
        <v>-0.15041571484233199</v>
      </c>
      <c r="E39" s="53">
        <f>VLOOKUP($D35,Evol_Dep!$A$2:$N$14,5)</f>
        <v>-0.26064100421699898</v>
      </c>
      <c r="F39" s="53">
        <f>VLOOKUP($D35,Evol_Dep!$A$2:$N$14,6)</f>
        <v>-0.21368584411469099</v>
      </c>
      <c r="G39" s="53">
        <f>VLOOKUP($D35,Evol_Dep!$A$2:$N$14,7)</f>
        <v>-8.7573612349512303E-2</v>
      </c>
      <c r="H39" s="53">
        <f>VLOOKUP($D35,Evol_Dep!$A$2:$N$14,8)</f>
        <v>0.15073423403623201</v>
      </c>
      <c r="I39" s="53">
        <f>VLOOKUP($D35,Evol_Dep!$A$2:$N$14,9)</f>
        <v>0.42461317587136499</v>
      </c>
      <c r="J39" s="53">
        <f>VLOOKUP($D35,Evol_Dep!$A$2:$N$14,10)</f>
        <v>0.46274109646575701</v>
      </c>
      <c r="K39" s="53">
        <f>VLOOKUP($D35,Evol_Dep!$A$2:$N$14,11)</f>
        <v>0.35851626762356797</v>
      </c>
      <c r="L39" s="53">
        <f>VLOOKUP($D35,Evol_Dep!$A$2:$N$14,11)</f>
        <v>0.35851626762356797</v>
      </c>
      <c r="M39" s="53">
        <f>VLOOKUP($D35,Evol_Dep!$A$2:$N$14,12)</f>
        <v>0.424183908692503</v>
      </c>
      <c r="N39" s="53">
        <f>VLOOKUP($D35,Evol_Dep!$A$2:$N$14,13)</f>
        <v>0.73460155277449302</v>
      </c>
    </row>
    <row r="40" spans="1:14" x14ac:dyDescent="0.25">
      <c r="A40" s="53" t="str">
        <f>C36</f>
        <v>Allier</v>
      </c>
      <c r="B40" s="53">
        <f>VLOOKUP($D36,Evol_Dep!$A$2:$N$14,2)</f>
        <v>-8.9342440192738098E-2</v>
      </c>
      <c r="C40" s="53">
        <f>VLOOKUP($D36,Evol_Dep!$A$2:$N$14,3)</f>
        <v>-0.11656794348770499</v>
      </c>
      <c r="D40" s="53">
        <f>VLOOKUP($D36,Evol_Dep!$A$2:$N$14,4)</f>
        <v>-0.22823356413746201</v>
      </c>
      <c r="E40" s="53">
        <f>VLOOKUP($D36,Evol_Dep!$A$2:$N$14,5)</f>
        <v>-0.39128031617554498</v>
      </c>
      <c r="F40" s="53">
        <f>VLOOKUP($D36,Evol_Dep!$A$2:$N$14,6)</f>
        <v>-0.43862833224331199</v>
      </c>
      <c r="G40" s="53">
        <f>VLOOKUP($D36,Evol_Dep!$A$2:$N$14,7)</f>
        <v>-0.325201935633811</v>
      </c>
      <c r="H40" s="53">
        <f>VLOOKUP($D36,Evol_Dep!$A$2:$N$14,8)</f>
        <v>-1.4578686550568499E-2</v>
      </c>
      <c r="I40" s="53">
        <f>VLOOKUP($D36,Evol_Dep!$A$2:$N$14,9)</f>
        <v>0.19910619694546799</v>
      </c>
      <c r="J40" s="53">
        <f>VLOOKUP($D36,Evol_Dep!$A$2:$N$14,10)</f>
        <v>0.150065035619488</v>
      </c>
      <c r="K40" s="53">
        <f>VLOOKUP($D36,Evol_Dep!$A$2:$N$14,11)</f>
        <v>8.1038407392833606E-2</v>
      </c>
      <c r="L40" s="53">
        <f>VLOOKUP($D36,Evol_Dep!$A$2:$N$14,11)</f>
        <v>8.1038407392833606E-2</v>
      </c>
      <c r="M40" s="53">
        <f>VLOOKUP($D36,Evol_Dep!$A$2:$N$14,12)</f>
        <v>0.40878600182214903</v>
      </c>
      <c r="N40" s="53">
        <f>VLOOKUP($D36,Evol_Dep!$A$2:$N$14,13)</f>
        <v>0.70274547533654397</v>
      </c>
    </row>
    <row r="41" spans="1:14" x14ac:dyDescent="0.25">
      <c r="A41" s="53" t="s">
        <v>131</v>
      </c>
      <c r="B41" s="66">
        <f>B29</f>
        <v>3.0590296087999999E-2</v>
      </c>
      <c r="C41" s="66">
        <f t="shared" ref="C41:K41" si="0">C29</f>
        <v>1.28128800400869E-2</v>
      </c>
      <c r="D41" s="66">
        <f t="shared" si="0"/>
        <v>-0.16298967843276299</v>
      </c>
      <c r="E41" s="66">
        <f t="shared" si="0"/>
        <v>-0.29458468505039298</v>
      </c>
      <c r="F41" s="66">
        <f t="shared" si="0"/>
        <v>-0.27500987299010399</v>
      </c>
      <c r="G41" s="66">
        <f t="shared" si="0"/>
        <v>-0.139347931804359</v>
      </c>
      <c r="H41" s="66">
        <f t="shared" si="0"/>
        <v>0.20175908218069799</v>
      </c>
      <c r="I41" s="66">
        <f t="shared" si="0"/>
        <v>0.49092678440332499</v>
      </c>
      <c r="J41" s="66">
        <f t="shared" si="0"/>
        <v>0.45850813303121801</v>
      </c>
      <c r="K41" s="66">
        <f t="shared" si="0"/>
        <v>0.29839723223351</v>
      </c>
      <c r="L41" s="66">
        <f t="shared" ref="L41:M41" si="1">L29</f>
        <v>0.55681177097090795</v>
      </c>
      <c r="M41" s="66">
        <f t="shared" si="1"/>
        <v>0.86602802261201395</v>
      </c>
      <c r="N41" s="66">
        <f t="shared" ref="N41" si="2">N29</f>
        <v>0.77591980761486801</v>
      </c>
    </row>
    <row r="52" spans="1:12" x14ac:dyDescent="0.25">
      <c r="A52" t="s">
        <v>1021</v>
      </c>
    </row>
    <row r="58" spans="1:12" ht="15.75" customHeight="1" x14ac:dyDescent="0.25">
      <c r="A58" s="74" t="s">
        <v>1021</v>
      </c>
    </row>
    <row r="60" spans="1:12" x14ac:dyDescent="0.25">
      <c r="A60" s="6" t="s">
        <v>1028</v>
      </c>
      <c r="L60" s="6" t="s">
        <v>1032</v>
      </c>
    </row>
    <row r="87" spans="1:12" ht="15.75" customHeight="1" x14ac:dyDescent="0.25">
      <c r="A87" s="74" t="s">
        <v>1021</v>
      </c>
      <c r="L87" s="74" t="s">
        <v>1021</v>
      </c>
    </row>
  </sheetData>
  <mergeCells count="1">
    <mergeCell ref="A2:V2"/>
  </mergeCells>
  <pageMargins left="0.7" right="0.7" top="0.75" bottom="0.75" header="0.3" footer="0.3"/>
  <pageSetup paperSize="9" scale="30" orientation="portrait"/>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Menus!$A$2:$A$13</xm:f>
          </x14:formula1>
          <xm:sqref>C35</xm:sqref>
        </x14:dataValidation>
        <x14:dataValidation type="list" allowBlank="1" showInputMessage="1" showErrorMessage="1" xr:uid="{23F53CD1-8320-4D52-9B18-BD63725AD9F3}">
          <x14:formula1>
            <xm:f>Menus!$A$2:$A$14</xm:f>
          </x14:formula1>
          <xm:sqref>C36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X52"/>
  <sheetViews>
    <sheetView topLeftCell="A16" zoomScaleNormal="100" workbookViewId="0">
      <selection activeCell="I4" sqref="I4"/>
    </sheetView>
  </sheetViews>
  <sheetFormatPr baseColWidth="10" defaultRowHeight="15" x14ac:dyDescent="0.25"/>
  <cols>
    <col min="3" max="3" width="12.5703125" customWidth="1"/>
    <col min="5" max="5" width="14" customWidth="1"/>
    <col min="8" max="8" width="14.28515625" customWidth="1"/>
    <col min="12" max="12" width="15.140625" customWidth="1"/>
  </cols>
  <sheetData>
    <row r="2" spans="1:24" ht="23.25" customHeight="1" x14ac:dyDescent="0.35">
      <c r="A2" s="2" t="s">
        <v>136</v>
      </c>
    </row>
    <row r="3" spans="1:24" ht="15.75" customHeight="1" x14ac:dyDescent="0.25"/>
    <row r="4" spans="1:24" ht="44.25" customHeight="1" x14ac:dyDescent="0.25">
      <c r="A4" s="56"/>
      <c r="B4" s="48" t="s">
        <v>121</v>
      </c>
      <c r="C4" s="48" t="s">
        <v>122</v>
      </c>
      <c r="D4" s="48" t="s">
        <v>123</v>
      </c>
      <c r="E4" s="48" t="s">
        <v>124</v>
      </c>
      <c r="F4" s="48" t="s">
        <v>258</v>
      </c>
      <c r="G4" s="98" t="s">
        <v>126</v>
      </c>
      <c r="H4" s="48" t="s">
        <v>257</v>
      </c>
      <c r="I4" s="51" t="s">
        <v>1024</v>
      </c>
      <c r="K4" s="56"/>
      <c r="L4" s="105" t="s">
        <v>0</v>
      </c>
      <c r="M4" s="105" t="s">
        <v>1</v>
      </c>
      <c r="N4" s="105" t="s">
        <v>2</v>
      </c>
      <c r="O4" s="105" t="s">
        <v>3</v>
      </c>
      <c r="P4" s="105" t="s">
        <v>4</v>
      </c>
      <c r="Q4" s="105" t="s">
        <v>5</v>
      </c>
      <c r="R4" s="105" t="s">
        <v>6</v>
      </c>
      <c r="S4" s="105" t="s">
        <v>7</v>
      </c>
      <c r="T4" s="105" t="s">
        <v>8</v>
      </c>
      <c r="U4" s="105" t="s">
        <v>309</v>
      </c>
      <c r="V4" s="105" t="s">
        <v>310</v>
      </c>
      <c r="W4" s="105">
        <v>2022</v>
      </c>
      <c r="X4" s="106">
        <v>2023</v>
      </c>
    </row>
    <row r="5" spans="1:24" x14ac:dyDescent="0.25">
      <c r="A5" s="103" t="s">
        <v>112</v>
      </c>
      <c r="B5" s="101">
        <v>0.12563690964839999</v>
      </c>
      <c r="C5" s="101">
        <v>1.9119970257403001</v>
      </c>
      <c r="D5" s="101">
        <v>0.181295418065377</v>
      </c>
      <c r="E5" s="101">
        <v>-0.54874943342119997</v>
      </c>
      <c r="F5" s="101">
        <v>0.43259800799464099</v>
      </c>
      <c r="G5" s="99">
        <v>0.34940979836867397</v>
      </c>
      <c r="H5" s="101">
        <v>0.81910049067562696</v>
      </c>
      <c r="I5" s="107">
        <f>Familles!I2</f>
        <v>0.43624648065480098</v>
      </c>
      <c r="K5" s="103" t="s">
        <v>112</v>
      </c>
      <c r="L5" s="101">
        <f>Familles!J2</f>
        <v>-0.40308252969182901</v>
      </c>
      <c r="M5" s="101">
        <f>Familles!K2</f>
        <v>-0.408501219473897</v>
      </c>
      <c r="N5" s="101">
        <f>Familles!L2</f>
        <v>-0.40140516006427901</v>
      </c>
      <c r="O5" s="101">
        <f>Familles!M2</f>
        <v>-0.50864587096216196</v>
      </c>
      <c r="P5" s="101">
        <f>Familles!N2</f>
        <v>-0.70032617869329705</v>
      </c>
      <c r="Q5" s="101">
        <f>Familles!O2</f>
        <v>-0.61843559455139396</v>
      </c>
      <c r="R5" s="101">
        <f>Familles!P2</f>
        <v>-0.37851140856857102</v>
      </c>
      <c r="S5" s="101">
        <f>Familles!Q2</f>
        <v>-0.18307264245386601</v>
      </c>
      <c r="T5" s="101">
        <f>Familles!R2</f>
        <v>-0.12302025473813701</v>
      </c>
      <c r="U5" s="101">
        <f>Familles!S2</f>
        <v>-0.24070352235623299</v>
      </c>
      <c r="V5" s="101">
        <f>Familles!T2</f>
        <v>-2.60648088332135E-2</v>
      </c>
      <c r="W5" s="101">
        <f>Familles!U2</f>
        <v>0.15391013964759001</v>
      </c>
      <c r="X5" s="107">
        <f>Familles!V2</f>
        <v>0.12563690964839999</v>
      </c>
    </row>
    <row r="6" spans="1:24" x14ac:dyDescent="0.25">
      <c r="A6" s="103" t="s">
        <v>113</v>
      </c>
      <c r="B6" s="101">
        <v>1.3486379133081201</v>
      </c>
      <c r="C6" s="101">
        <v>1.84406992408643</v>
      </c>
      <c r="D6" s="101">
        <v>0.44820753345789299</v>
      </c>
      <c r="E6" s="101">
        <v>0.29971439953078999</v>
      </c>
      <c r="F6" s="101">
        <v>-0.2243518635349</v>
      </c>
      <c r="G6" s="99">
        <v>0.25142870929804401</v>
      </c>
      <c r="H6" s="101">
        <v>0.162423251286818</v>
      </c>
      <c r="I6" s="107">
        <f>Familles!I3</f>
        <v>-0.68304965341239399</v>
      </c>
      <c r="K6" s="103" t="s">
        <v>113</v>
      </c>
      <c r="L6" s="101">
        <f>Familles!J3</f>
        <v>0.55704516267679605</v>
      </c>
      <c r="M6" s="101">
        <f>Familles!K3</f>
        <v>0.59194849718056597</v>
      </c>
      <c r="N6" s="101">
        <f>Familles!L3</f>
        <v>0.29731903180853497</v>
      </c>
      <c r="O6" s="101">
        <f>Familles!M3</f>
        <v>9.6428475061156507E-3</v>
      </c>
      <c r="P6" s="101">
        <f>Familles!N3</f>
        <v>-0.119218411451742</v>
      </c>
      <c r="Q6" s="101">
        <f>Familles!O3</f>
        <v>4.06384283539852E-2</v>
      </c>
      <c r="R6" s="101">
        <f>Familles!P3</f>
        <v>0.56238460719776795</v>
      </c>
      <c r="S6" s="101">
        <f>Familles!Q3</f>
        <v>0.91953798424571498</v>
      </c>
      <c r="T6" s="101">
        <f>Familles!R3</f>
        <v>1.05192285192899</v>
      </c>
      <c r="U6" s="101">
        <f>Familles!S3</f>
        <v>1.01094605180526</v>
      </c>
      <c r="V6" s="101">
        <f>Familles!T3</f>
        <v>1.22758993150252</v>
      </c>
      <c r="W6" s="101">
        <f>Familles!U3</f>
        <v>1.4795031805977601</v>
      </c>
      <c r="X6" s="107">
        <f>Familles!V3</f>
        <v>1.3486379133081201</v>
      </c>
    </row>
    <row r="7" spans="1:24" x14ac:dyDescent="0.25">
      <c r="A7" s="103" t="s">
        <v>114</v>
      </c>
      <c r="B7" s="101">
        <v>1.5936233556057999</v>
      </c>
      <c r="C7" s="101">
        <v>1.23508130614352</v>
      </c>
      <c r="D7" s="101">
        <v>1.9954665984117499E-2</v>
      </c>
      <c r="E7" s="101">
        <v>0.64964985989151702</v>
      </c>
      <c r="F7" s="101">
        <v>-0.431589855836785</v>
      </c>
      <c r="G7" s="99">
        <v>0.117740186619123</v>
      </c>
      <c r="H7" s="101">
        <v>0.118369363340943</v>
      </c>
      <c r="I7" s="107">
        <f>Familles!I4</f>
        <v>-0.45283312899210998</v>
      </c>
      <c r="K7" s="103" t="s">
        <v>114</v>
      </c>
      <c r="L7" s="101">
        <f>Familles!J4</f>
        <v>0.40015925641156003</v>
      </c>
      <c r="M7" s="101">
        <f>Familles!K4</f>
        <v>0.40491512651374201</v>
      </c>
      <c r="N7" s="101">
        <f>Familles!L4</f>
        <v>0.26604497062377103</v>
      </c>
      <c r="O7" s="101">
        <f>Familles!M4</f>
        <v>0.11543601675776</v>
      </c>
      <c r="P7" s="101">
        <f>Familles!N4</f>
        <v>5.0865467796684001E-2</v>
      </c>
      <c r="Q7" s="101">
        <f>Familles!O4</f>
        <v>0.18366658174117001</v>
      </c>
      <c r="R7" s="101">
        <f>Familles!P4</f>
        <v>0.73510525682808803</v>
      </c>
      <c r="S7" s="101">
        <f>Familles!Q4</f>
        <v>1.1555580131013301</v>
      </c>
      <c r="T7" s="101">
        <f>Familles!R4</f>
        <v>0.89346065891923698</v>
      </c>
      <c r="U7" s="101">
        <f>Familles!S4</f>
        <v>0.709206415213821</v>
      </c>
      <c r="V7" s="101">
        <f>Familles!T4</f>
        <v>1.04145801382831</v>
      </c>
      <c r="W7" s="101">
        <f>Familles!U4</f>
        <v>1.4906659281714301</v>
      </c>
      <c r="X7" s="107">
        <f>Familles!V4</f>
        <v>1.5936233556057999</v>
      </c>
    </row>
    <row r="8" spans="1:24" x14ac:dyDescent="0.25">
      <c r="A8" s="103" t="s">
        <v>115</v>
      </c>
      <c r="B8" s="101">
        <v>0.56259521761378695</v>
      </c>
      <c r="C8" s="101">
        <v>0.39588372365622299</v>
      </c>
      <c r="D8" s="101">
        <v>-4.6648411987010197E-2</v>
      </c>
      <c r="E8" s="101">
        <v>0.38605578744511698</v>
      </c>
      <c r="F8" s="101">
        <v>-0.36485442049717998</v>
      </c>
      <c r="G8" s="99">
        <v>-0.31610617149596298</v>
      </c>
      <c r="H8" s="101">
        <v>-0.42642130457364502</v>
      </c>
      <c r="I8" s="107">
        <f>Familles!I5</f>
        <v>0.14821228620253599</v>
      </c>
      <c r="K8" s="103" t="s">
        <v>115</v>
      </c>
      <c r="L8" s="101">
        <f>Familles!J5</f>
        <v>-0.11502751115545801</v>
      </c>
      <c r="M8" s="101">
        <f>Familles!K5</f>
        <v>-0.13498422186612899</v>
      </c>
      <c r="N8" s="101">
        <f>Familles!L5</f>
        <v>-0.30352649040438301</v>
      </c>
      <c r="O8" s="101">
        <f>Familles!M5</f>
        <v>-0.41297067799970799</v>
      </c>
      <c r="P8" s="101">
        <f>Familles!N5</f>
        <v>-0.35089741826670001</v>
      </c>
      <c r="Q8" s="101">
        <f>Familles!O5</f>
        <v>-0.21665836676391001</v>
      </c>
      <c r="R8" s="101">
        <f>Familles!P5</f>
        <v>6.06750516611946E-2</v>
      </c>
      <c r="S8" s="101">
        <f>Familles!Q5</f>
        <v>0.31449487510677698</v>
      </c>
      <c r="T8" s="101">
        <f>Familles!R5</f>
        <v>0.31468533153031503</v>
      </c>
      <c r="U8" s="101">
        <f>Familles!S5</f>
        <v>0.15142009331417899</v>
      </c>
      <c r="V8" s="101">
        <f>Familles!T5</f>
        <v>0.40170246713759999</v>
      </c>
      <c r="W8" s="101">
        <f>Familles!U5</f>
        <v>0.69290231989974205</v>
      </c>
      <c r="X8" s="107">
        <f>Familles!V5</f>
        <v>0.56259521761378695</v>
      </c>
    </row>
    <row r="9" spans="1:24" ht="15.75" customHeight="1" x14ac:dyDescent="0.25">
      <c r="A9" s="104" t="s">
        <v>116</v>
      </c>
      <c r="B9" s="102">
        <v>0.77591980761486801</v>
      </c>
      <c r="C9" s="102">
        <v>0.66139315949890298</v>
      </c>
      <c r="D9" s="102">
        <v>2.6219346979489801E-3</v>
      </c>
      <c r="E9" s="102">
        <v>0.40455092029513101</v>
      </c>
      <c r="F9" s="102">
        <v>-0.35036455263456701</v>
      </c>
      <c r="G9" s="100">
        <v>-0.193605431359406</v>
      </c>
      <c r="H9" s="102">
        <v>-0.27303606341223702</v>
      </c>
      <c r="I9" s="108">
        <f>Familles!I6</f>
        <v>-7.9402362807877501E-4</v>
      </c>
      <c r="K9" s="104" t="s">
        <v>116</v>
      </c>
      <c r="L9" s="102">
        <f>Familles!J6</f>
        <v>3.0590296087999999E-2</v>
      </c>
      <c r="M9" s="102">
        <f>Familles!K6</f>
        <v>1.28128800400869E-2</v>
      </c>
      <c r="N9" s="102">
        <f>Familles!L6</f>
        <v>-0.16298967843276299</v>
      </c>
      <c r="O9" s="102">
        <f>Familles!M6</f>
        <v>-0.29458468505039298</v>
      </c>
      <c r="P9" s="102">
        <f>Familles!N6</f>
        <v>-0.27500987299010399</v>
      </c>
      <c r="Q9" s="102">
        <f>Familles!O6</f>
        <v>-0.139347931804359</v>
      </c>
      <c r="R9" s="102">
        <f>Familles!P6</f>
        <v>0.20175908218069799</v>
      </c>
      <c r="S9" s="102">
        <f>Familles!Q6</f>
        <v>0.49092678440332499</v>
      </c>
      <c r="T9" s="102">
        <f>Familles!R6</f>
        <v>0.45850813303121801</v>
      </c>
      <c r="U9" s="102">
        <f>Familles!S6</f>
        <v>0.29839723223351</v>
      </c>
      <c r="V9" s="102">
        <f>Familles!T6</f>
        <v>0.55681177097090795</v>
      </c>
      <c r="W9" s="102">
        <f>Familles!U6</f>
        <v>0.86602802261201395</v>
      </c>
      <c r="X9" s="108">
        <f>Familles!V6</f>
        <v>0.77591980761486801</v>
      </c>
    </row>
    <row r="40" spans="1:12" x14ac:dyDescent="0.25">
      <c r="A40" s="67" t="str">
        <f>'Fiche Métier'!A54</f>
        <v>Source : France Travail – Dares, métiers en tension</v>
      </c>
      <c r="L40" s="67" t="str">
        <f>'Fiche Métier'!A54</f>
        <v>Source : France Travail – Dares, métiers en tension</v>
      </c>
    </row>
    <row r="52" spans="1:1" x14ac:dyDescent="0.25">
      <c r="A52" t="s">
        <v>1021</v>
      </c>
    </row>
  </sheetData>
  <pageMargins left="0.7" right="0.7" top="0.75" bottom="0.75" header="0.3" footer="0.3"/>
  <pageSetup paperSize="9" scale="32"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210"/>
  <sheetViews>
    <sheetView workbookViewId="0">
      <selection activeCell="K17" sqref="K17"/>
    </sheetView>
  </sheetViews>
  <sheetFormatPr baseColWidth="10" defaultRowHeight="15" x14ac:dyDescent="0.25"/>
  <cols>
    <col min="2" max="2" width="47.7109375" customWidth="1"/>
    <col min="7" max="7" width="11.5703125" customWidth="1"/>
    <col min="17" max="17" width="12.28515625" customWidth="1"/>
    <col min="18" max="18" width="20.140625" customWidth="1"/>
  </cols>
  <sheetData>
    <row r="1" spans="1:34" x14ac:dyDescent="0.25">
      <c r="A1" s="109" t="s">
        <v>1033</v>
      </c>
      <c r="B1" s="109" t="s">
        <v>1034</v>
      </c>
      <c r="C1" s="109" t="s">
        <v>1035</v>
      </c>
      <c r="D1" s="109" t="s">
        <v>1036</v>
      </c>
      <c r="E1" s="109" t="s">
        <v>1037</v>
      </c>
      <c r="F1" s="109" t="s">
        <v>1038</v>
      </c>
      <c r="G1" s="109" t="s">
        <v>1039</v>
      </c>
      <c r="H1" s="109" t="s">
        <v>1040</v>
      </c>
      <c r="I1" s="109" t="s">
        <v>1041</v>
      </c>
      <c r="J1" s="109" t="s">
        <v>1042</v>
      </c>
      <c r="K1" s="109" t="s">
        <v>1043</v>
      </c>
      <c r="L1" s="109" t="s">
        <v>1044</v>
      </c>
      <c r="M1" s="109" t="s">
        <v>1045</v>
      </c>
      <c r="N1" s="109" t="s">
        <v>1046</v>
      </c>
      <c r="O1" s="109" t="s">
        <v>1047</v>
      </c>
      <c r="P1" s="109" t="s">
        <v>1048</v>
      </c>
      <c r="Q1" s="109" t="s">
        <v>1049</v>
      </c>
      <c r="R1" s="109" t="s">
        <v>1050</v>
      </c>
      <c r="S1" s="109" t="s">
        <v>1051</v>
      </c>
      <c r="T1" s="109" t="s">
        <v>1052</v>
      </c>
      <c r="U1" s="109" t="s">
        <v>1053</v>
      </c>
      <c r="V1" s="109" t="s">
        <v>1054</v>
      </c>
      <c r="W1" s="109" t="s">
        <v>1055</v>
      </c>
      <c r="X1" s="109" t="s">
        <v>1056</v>
      </c>
      <c r="Y1" s="109" t="s">
        <v>1057</v>
      </c>
      <c r="Z1" s="109" t="s">
        <v>1058</v>
      </c>
      <c r="AA1" s="109" t="s">
        <v>1059</v>
      </c>
      <c r="AB1" s="109" t="s">
        <v>1060</v>
      </c>
      <c r="AC1" s="109" t="s">
        <v>1061</v>
      </c>
      <c r="AD1" s="109" t="s">
        <v>1062</v>
      </c>
      <c r="AE1" s="109" t="s">
        <v>1063</v>
      </c>
      <c r="AF1" s="109" t="s">
        <v>1064</v>
      </c>
      <c r="AG1" s="109" t="s">
        <v>1065</v>
      </c>
      <c r="AH1" s="109" t="s">
        <v>1066</v>
      </c>
    </row>
    <row r="2" spans="1:34" x14ac:dyDescent="0.25">
      <c r="A2" s="109" t="s">
        <v>1067</v>
      </c>
      <c r="B2" s="109" t="s">
        <v>1068</v>
      </c>
      <c r="C2" s="109">
        <v>6357.8</v>
      </c>
      <c r="D2" s="109">
        <v>-0.233389957266248</v>
      </c>
      <c r="E2" s="109">
        <v>4.3464283372360102</v>
      </c>
      <c r="F2" s="109">
        <v>0.30974113986180302</v>
      </c>
      <c r="G2" s="109">
        <v>-0.68481645710808703</v>
      </c>
      <c r="H2" s="109">
        <v>1.0028299092505999</v>
      </c>
      <c r="I2" s="109">
        <v>0.362750969486626</v>
      </c>
      <c r="J2" s="109">
        <v>0.88945076770694798</v>
      </c>
      <c r="K2" s="109">
        <v>9.5921873250721698E-2</v>
      </c>
      <c r="L2" s="109" t="s">
        <v>1069</v>
      </c>
      <c r="M2" s="109" t="s">
        <v>1070</v>
      </c>
      <c r="N2" s="109" t="s">
        <v>1071</v>
      </c>
      <c r="O2" s="109" t="s">
        <v>1069</v>
      </c>
      <c r="P2" s="109" t="s">
        <v>1070</v>
      </c>
      <c r="Q2" s="109" t="s">
        <v>1071</v>
      </c>
      <c r="R2" s="109" t="s">
        <v>1070</v>
      </c>
      <c r="S2" s="109" t="s">
        <v>1071</v>
      </c>
      <c r="T2" s="109" t="s">
        <v>1072</v>
      </c>
      <c r="U2" s="109">
        <v>182</v>
      </c>
      <c r="V2" s="109">
        <v>-0.45862157274326598</v>
      </c>
      <c r="W2" s="109">
        <v>-0.50746293079375704</v>
      </c>
      <c r="X2" s="109">
        <v>-0.70933126439083105</v>
      </c>
      <c r="Y2" s="109">
        <v>-0.89399402869309896</v>
      </c>
      <c r="Z2" s="109">
        <v>-0.88343684216764895</v>
      </c>
      <c r="AA2" s="109">
        <v>-0.72313592714517005</v>
      </c>
      <c r="AB2" s="109">
        <v>-0.47530237205491999</v>
      </c>
      <c r="AC2" s="109">
        <v>-0.368712846967305</v>
      </c>
      <c r="AD2" s="109">
        <v>-0.21734431606146701</v>
      </c>
      <c r="AE2" s="109">
        <v>-0.332892123567128</v>
      </c>
      <c r="AF2" s="109">
        <v>-0.34472776434045199</v>
      </c>
      <c r="AG2" s="109">
        <v>-0.157087824596367</v>
      </c>
      <c r="AH2" s="109">
        <v>-0.233389957266248</v>
      </c>
    </row>
    <row r="3" spans="1:34" x14ac:dyDescent="0.25">
      <c r="A3" s="109" t="s">
        <v>1073</v>
      </c>
      <c r="B3" s="109" t="s">
        <v>1074</v>
      </c>
      <c r="C3" s="109">
        <v>3879.6</v>
      </c>
      <c r="D3" s="109">
        <v>4.3927791297235098E-2</v>
      </c>
      <c r="E3" s="109">
        <v>0.30289787914830701</v>
      </c>
      <c r="F3" s="109">
        <v>0.69974808092447704</v>
      </c>
      <c r="G3" s="109">
        <v>-0.57612559906946503</v>
      </c>
      <c r="H3" s="109">
        <v>0.62070329409571001</v>
      </c>
      <c r="I3" s="109">
        <v>0.75004200067497595</v>
      </c>
      <c r="J3" s="109">
        <v>1.2371073625164599</v>
      </c>
      <c r="K3" s="109">
        <v>0.29888662539494598</v>
      </c>
      <c r="L3" s="109" t="s">
        <v>1071</v>
      </c>
      <c r="M3" s="109" t="s">
        <v>1075</v>
      </c>
      <c r="N3" s="109" t="s">
        <v>1075</v>
      </c>
      <c r="O3" s="109" t="s">
        <v>1069</v>
      </c>
      <c r="P3" s="109" t="s">
        <v>1075</v>
      </c>
      <c r="Q3" s="109" t="s">
        <v>1075</v>
      </c>
      <c r="R3" s="109" t="s">
        <v>1070</v>
      </c>
      <c r="S3" s="109" t="s">
        <v>1075</v>
      </c>
      <c r="T3" s="109" t="s">
        <v>1072</v>
      </c>
      <c r="U3" s="109">
        <v>166</v>
      </c>
      <c r="V3" s="109">
        <v>-0.232594449643996</v>
      </c>
      <c r="W3" s="109">
        <v>-0.16662826588309401</v>
      </c>
      <c r="X3" s="109">
        <v>-0.18652695143422299</v>
      </c>
      <c r="Y3" s="109">
        <v>-0.38674132977077202</v>
      </c>
      <c r="Z3" s="109">
        <v>-0.36037434463274798</v>
      </c>
      <c r="AA3" s="109">
        <v>-8.05456880969182E-2</v>
      </c>
      <c r="AB3" s="109">
        <v>-9.8082953854479904E-2</v>
      </c>
      <c r="AC3" s="109">
        <v>-0.113572479402287</v>
      </c>
      <c r="AD3" s="109">
        <v>-2.9085793752165499E-2</v>
      </c>
      <c r="AE3" s="109">
        <v>-0.387107986498677</v>
      </c>
      <c r="AF3" s="109">
        <v>-0.29331771657220201</v>
      </c>
      <c r="AG3" s="109">
        <v>3.4983488605126498E-2</v>
      </c>
      <c r="AH3" s="109">
        <v>4.3927791297235098E-2</v>
      </c>
    </row>
    <row r="4" spans="1:34" x14ac:dyDescent="0.25">
      <c r="A4" s="109" t="s">
        <v>1076</v>
      </c>
      <c r="B4" s="109" t="s">
        <v>1077</v>
      </c>
      <c r="C4" s="109">
        <v>1238.3</v>
      </c>
      <c r="D4" s="109">
        <v>0.72029554581324196</v>
      </c>
      <c r="E4" s="109">
        <v>1.6942377104028701</v>
      </c>
      <c r="F4" s="109">
        <v>-8.0265801200871498E-2</v>
      </c>
      <c r="G4" s="109">
        <v>-0.389176432044127</v>
      </c>
      <c r="H4" s="109">
        <v>-0.198012704627508</v>
      </c>
      <c r="I4" s="109">
        <v>0.48323471429863102</v>
      </c>
      <c r="J4" s="109">
        <v>1.0717609586041399</v>
      </c>
      <c r="K4" s="109">
        <v>0.40251405993717898</v>
      </c>
      <c r="L4" s="109" t="s">
        <v>1078</v>
      </c>
      <c r="M4" s="109" t="s">
        <v>1070</v>
      </c>
      <c r="N4" s="109" t="s">
        <v>1071</v>
      </c>
      <c r="O4" s="109" t="s">
        <v>1069</v>
      </c>
      <c r="P4" s="109" t="s">
        <v>1071</v>
      </c>
      <c r="Q4" s="109" t="s">
        <v>1071</v>
      </c>
      <c r="R4" s="109" t="s">
        <v>1070</v>
      </c>
      <c r="S4" s="109" t="s">
        <v>1075</v>
      </c>
      <c r="T4" s="109" t="s">
        <v>1072</v>
      </c>
      <c r="U4" s="109">
        <v>112</v>
      </c>
      <c r="V4" s="109">
        <v>0.31195355896674698</v>
      </c>
      <c r="W4" s="109">
        <v>0.35694430851699699</v>
      </c>
      <c r="X4" s="109">
        <v>0.363410237844148</v>
      </c>
      <c r="Y4" s="109">
        <v>2.2333739604081498E-2</v>
      </c>
      <c r="Z4" s="109">
        <v>-0.114787970345473</v>
      </c>
      <c r="AA4" s="109">
        <v>0.31074721186742998</v>
      </c>
      <c r="AB4" s="109">
        <v>2.6047223146809399E-2</v>
      </c>
      <c r="AC4" s="109">
        <v>-2.83391894122767E-2</v>
      </c>
      <c r="AD4" s="109">
        <v>0.35872066231769201</v>
      </c>
      <c r="AE4" s="109">
        <v>0.30447558278815001</v>
      </c>
      <c r="AF4" s="109">
        <v>0.54267196186231703</v>
      </c>
      <c r="AG4" s="109">
        <v>0.63539119167256697</v>
      </c>
      <c r="AH4" s="109">
        <v>0.72029554581324196</v>
      </c>
    </row>
    <row r="5" spans="1:34" x14ac:dyDescent="0.25">
      <c r="A5" s="109" t="s">
        <v>1079</v>
      </c>
      <c r="B5" s="109" t="s">
        <v>1080</v>
      </c>
      <c r="C5" s="109">
        <v>1395.6</v>
      </c>
      <c r="D5" s="109">
        <v>0.289050525927246</v>
      </c>
      <c r="E5" s="109">
        <v>1.13697290488881</v>
      </c>
      <c r="F5" s="109">
        <v>-0.47027274226354598</v>
      </c>
      <c r="G5" s="109">
        <v>0.75937214626833904</v>
      </c>
      <c r="H5" s="109">
        <v>0.73145848078224296</v>
      </c>
      <c r="I5" s="109">
        <v>0.97148117210277596</v>
      </c>
      <c r="J5" s="109">
        <v>1.2485342101690799</v>
      </c>
      <c r="K5" s="109"/>
      <c r="L5" s="109" t="s">
        <v>1075</v>
      </c>
      <c r="M5" s="109" t="s">
        <v>1070</v>
      </c>
      <c r="N5" s="109" t="s">
        <v>1069</v>
      </c>
      <c r="O5" s="109" t="s">
        <v>1075</v>
      </c>
      <c r="P5" s="109" t="s">
        <v>1070</v>
      </c>
      <c r="Q5" s="109" t="s">
        <v>1075</v>
      </c>
      <c r="R5" s="109" t="s">
        <v>1070</v>
      </c>
      <c r="S5" s="109"/>
      <c r="T5" s="109" t="s">
        <v>1072</v>
      </c>
      <c r="U5" s="109">
        <v>146</v>
      </c>
      <c r="V5" s="109">
        <v>0.14763244985576099</v>
      </c>
      <c r="W5" s="109">
        <v>0.26674910672962598</v>
      </c>
      <c r="X5" s="109">
        <v>3.6945020698787898E-2</v>
      </c>
      <c r="Y5" s="109">
        <v>-0.49879162302302599</v>
      </c>
      <c r="Z5" s="109">
        <v>-0.58740034807334895</v>
      </c>
      <c r="AA5" s="109">
        <v>-0.117296525117289</v>
      </c>
      <c r="AB5" s="109">
        <v>0.52738581270457097</v>
      </c>
      <c r="AC5" s="109">
        <v>0.67913036160248497</v>
      </c>
      <c r="AD5" s="109">
        <v>0.36798226765249198</v>
      </c>
      <c r="AE5" s="109">
        <v>0.26647682777831699</v>
      </c>
      <c r="AF5" s="109">
        <v>0.54563767641218996</v>
      </c>
      <c r="AG5" s="109">
        <v>0.46705542643244002</v>
      </c>
      <c r="AH5" s="109">
        <v>0.289050525927246</v>
      </c>
    </row>
    <row r="6" spans="1:34" x14ac:dyDescent="0.25">
      <c r="A6" s="109" t="s">
        <v>1081</v>
      </c>
      <c r="B6" s="109" t="s">
        <v>1082</v>
      </c>
      <c r="C6" s="109">
        <v>4635.6000000000004</v>
      </c>
      <c r="D6" s="109">
        <v>0.116427087776382</v>
      </c>
      <c r="E6" s="109">
        <v>1.15056490394012</v>
      </c>
      <c r="F6" s="109">
        <v>-1.2502866243888899</v>
      </c>
      <c r="G6" s="109">
        <v>-2.0223913240782401</v>
      </c>
      <c r="H6" s="109">
        <v>1.5064147533114101</v>
      </c>
      <c r="I6" s="109">
        <v>0.50674695270051195</v>
      </c>
      <c r="J6" s="109">
        <v>-0.35527316120147101</v>
      </c>
      <c r="K6" s="109">
        <v>1.17002515691214</v>
      </c>
      <c r="L6" s="109" t="s">
        <v>1071</v>
      </c>
      <c r="M6" s="109" t="s">
        <v>1070</v>
      </c>
      <c r="N6" s="109" t="s">
        <v>1083</v>
      </c>
      <c r="O6" s="109" t="s">
        <v>1083</v>
      </c>
      <c r="P6" s="109" t="s">
        <v>1070</v>
      </c>
      <c r="Q6" s="109" t="s">
        <v>1075</v>
      </c>
      <c r="R6" s="109" t="s">
        <v>1071</v>
      </c>
      <c r="S6" s="109" t="s">
        <v>1070</v>
      </c>
      <c r="T6" s="109" t="s">
        <v>1072</v>
      </c>
      <c r="U6" s="109">
        <v>161</v>
      </c>
      <c r="V6" s="109">
        <v>-0.31146089128506899</v>
      </c>
      <c r="W6" s="109">
        <v>-0.41014156785938399</v>
      </c>
      <c r="X6" s="109">
        <v>-0.62702425576612097</v>
      </c>
      <c r="Y6" s="109">
        <v>-0.66354571677423702</v>
      </c>
      <c r="Z6" s="109">
        <v>-0.68483645102190405</v>
      </c>
      <c r="AA6" s="109">
        <v>-0.71690259272818402</v>
      </c>
      <c r="AB6" s="109">
        <v>-0.79017637711412603</v>
      </c>
      <c r="AC6" s="109">
        <v>-0.56125395982309501</v>
      </c>
      <c r="AD6" s="109">
        <v>-0.14931523287302501</v>
      </c>
      <c r="AE6" s="109">
        <v>-0.40565664954624497</v>
      </c>
      <c r="AF6" s="109">
        <v>-0.56067461670396401</v>
      </c>
      <c r="AG6" s="109">
        <v>-0.163540089377751</v>
      </c>
      <c r="AH6" s="109">
        <v>0.116427087776382</v>
      </c>
    </row>
    <row r="7" spans="1:34" x14ac:dyDescent="0.25">
      <c r="A7" s="109" t="s">
        <v>1084</v>
      </c>
      <c r="B7" s="109" t="s">
        <v>1085</v>
      </c>
      <c r="C7" s="109">
        <v>17413.3</v>
      </c>
      <c r="D7" s="109">
        <v>0.33666802136582802</v>
      </c>
      <c r="E7" s="109">
        <v>0.69741248624361396</v>
      </c>
      <c r="F7" s="109">
        <v>0.30974113986180302</v>
      </c>
      <c r="G7" s="109">
        <v>-0.80294166649147702</v>
      </c>
      <c r="H7" s="109">
        <v>0.25428619125804203</v>
      </c>
      <c r="I7" s="109">
        <v>0.67187304878987997</v>
      </c>
      <c r="J7" s="109">
        <v>0.80204511530761902</v>
      </c>
      <c r="K7" s="109">
        <v>0.86131584440638997</v>
      </c>
      <c r="L7" s="109" t="s">
        <v>1075</v>
      </c>
      <c r="M7" s="109" t="s">
        <v>1070</v>
      </c>
      <c r="N7" s="109" t="s">
        <v>1071</v>
      </c>
      <c r="O7" s="109" t="s">
        <v>1083</v>
      </c>
      <c r="P7" s="109" t="s">
        <v>1071</v>
      </c>
      <c r="Q7" s="109" t="s">
        <v>1075</v>
      </c>
      <c r="R7" s="109" t="s">
        <v>1070</v>
      </c>
      <c r="S7" s="109" t="s">
        <v>1070</v>
      </c>
      <c r="T7" s="109" t="s">
        <v>1072</v>
      </c>
      <c r="U7" s="109">
        <v>142</v>
      </c>
      <c r="V7" s="109">
        <v>-0.61544389275116895</v>
      </c>
      <c r="W7" s="109">
        <v>-0.59507042430942303</v>
      </c>
      <c r="X7" s="109">
        <v>-0.55972331142658005</v>
      </c>
      <c r="Y7" s="109">
        <v>-0.71841568229416497</v>
      </c>
      <c r="Z7" s="109">
        <v>-0.95328293059871605</v>
      </c>
      <c r="AA7" s="109">
        <v>-0.77194854490216103</v>
      </c>
      <c r="AB7" s="109">
        <v>-0.37273591506530801</v>
      </c>
      <c r="AC7" s="109">
        <v>-0.18593019146512299</v>
      </c>
      <c r="AD7" s="109">
        <v>-0.16600894537664601</v>
      </c>
      <c r="AE7" s="109">
        <v>-0.20462358644895401</v>
      </c>
      <c r="AF7" s="109">
        <v>0.175361580993736</v>
      </c>
      <c r="AG7" s="109">
        <v>0.33953185286947801</v>
      </c>
      <c r="AH7" s="109">
        <v>0.33666802136582802</v>
      </c>
    </row>
    <row r="8" spans="1:34" x14ac:dyDescent="0.25">
      <c r="A8" s="109" t="s">
        <v>1086</v>
      </c>
      <c r="B8" s="109" t="s">
        <v>1087</v>
      </c>
      <c r="C8" s="109">
        <v>4217.8</v>
      </c>
      <c r="D8" s="109">
        <v>-0.19979004281979401</v>
      </c>
      <c r="E8" s="109">
        <v>12.330171368777901</v>
      </c>
      <c r="F8" s="109">
        <v>-8.0265801200871498E-2</v>
      </c>
      <c r="G8" s="109">
        <v>-1.7680434399282401</v>
      </c>
      <c r="H8" s="109">
        <v>1.77151289676003</v>
      </c>
      <c r="I8" s="109">
        <v>0.70941765525108802</v>
      </c>
      <c r="J8" s="109">
        <v>0.98575334388470703</v>
      </c>
      <c r="K8" s="109">
        <v>0.31158938031072497</v>
      </c>
      <c r="L8" s="109" t="s">
        <v>1071</v>
      </c>
      <c r="M8" s="109" t="s">
        <v>1070</v>
      </c>
      <c r="N8" s="109" t="s">
        <v>1071</v>
      </c>
      <c r="O8" s="109" t="s">
        <v>1083</v>
      </c>
      <c r="P8" s="109" t="s">
        <v>1070</v>
      </c>
      <c r="Q8" s="109" t="s">
        <v>1075</v>
      </c>
      <c r="R8" s="109" t="s">
        <v>1070</v>
      </c>
      <c r="S8" s="109" t="s">
        <v>1075</v>
      </c>
      <c r="T8" s="109" t="s">
        <v>1072</v>
      </c>
      <c r="U8" s="109">
        <v>180</v>
      </c>
      <c r="V8" s="109">
        <v>-2.7890058513322099E-2</v>
      </c>
      <c r="W8" s="109">
        <v>-0.33448171964819801</v>
      </c>
      <c r="X8" s="109">
        <v>-0.415659467801959</v>
      </c>
      <c r="Y8" s="109">
        <v>-0.56775386532183403</v>
      </c>
      <c r="Z8" s="109">
        <v>-0.70930859589533102</v>
      </c>
      <c r="AA8" s="109">
        <v>-0.84701122596240597</v>
      </c>
      <c r="AB8" s="109">
        <v>-0.893507349365944</v>
      </c>
      <c r="AC8" s="109">
        <v>-0.66318130578045598</v>
      </c>
      <c r="AD8" s="109">
        <v>-0.27985338779839197</v>
      </c>
      <c r="AE8" s="109">
        <v>-0.49267590701804898</v>
      </c>
      <c r="AF8" s="109">
        <v>-0.58119985845631394</v>
      </c>
      <c r="AG8" s="109">
        <v>-0.215604400771087</v>
      </c>
      <c r="AH8" s="109">
        <v>-0.19979004281979401</v>
      </c>
    </row>
    <row r="9" spans="1:34" x14ac:dyDescent="0.25">
      <c r="A9" s="109" t="s">
        <v>1088</v>
      </c>
      <c r="B9" s="109" t="s">
        <v>1089</v>
      </c>
      <c r="C9" s="109">
        <v>6778.2</v>
      </c>
      <c r="D9" s="109">
        <v>0.35868499270174098</v>
      </c>
      <c r="E9" s="109">
        <v>-0.265297024012427</v>
      </c>
      <c r="F9" s="109">
        <v>-8.0265801200871498E-2</v>
      </c>
      <c r="G9" s="109">
        <v>0.84181642832850301</v>
      </c>
      <c r="H9" s="109">
        <v>-0.34453819080831599</v>
      </c>
      <c r="I9" s="109">
        <v>-0.38016894908330601</v>
      </c>
      <c r="J9" s="109">
        <v>0.46843306040011501</v>
      </c>
      <c r="K9" s="109">
        <v>-0.11127713053209599</v>
      </c>
      <c r="L9" s="109" t="s">
        <v>1075</v>
      </c>
      <c r="M9" s="109" t="s">
        <v>1071</v>
      </c>
      <c r="N9" s="109" t="s">
        <v>1071</v>
      </c>
      <c r="O9" s="109" t="s">
        <v>1075</v>
      </c>
      <c r="P9" s="109" t="s">
        <v>1069</v>
      </c>
      <c r="Q9" s="109" t="s">
        <v>1069</v>
      </c>
      <c r="R9" s="109" t="s">
        <v>1075</v>
      </c>
      <c r="S9" s="109" t="s">
        <v>1071</v>
      </c>
      <c r="T9" s="109" t="s">
        <v>1072</v>
      </c>
      <c r="U9" s="109">
        <v>139</v>
      </c>
      <c r="V9" s="109">
        <v>-0.48429479674513098</v>
      </c>
      <c r="W9" s="109">
        <v>-0.251976924513998</v>
      </c>
      <c r="X9" s="109">
        <v>-8.0336265122071607E-2</v>
      </c>
      <c r="Y9" s="109">
        <v>-0.17458828866061801</v>
      </c>
      <c r="Z9" s="109">
        <v>-0.66899660439125397</v>
      </c>
      <c r="AA9" s="109">
        <v>-0.90114894321874595</v>
      </c>
      <c r="AB9" s="109">
        <v>-0.42646734509081002</v>
      </c>
      <c r="AC9" s="109">
        <v>0.141283670032568</v>
      </c>
      <c r="AD9" s="109">
        <v>0.18175273937762099</v>
      </c>
      <c r="AE9" s="109">
        <v>-0.164204450192241</v>
      </c>
      <c r="AF9" s="109">
        <v>4.0685085134257601E-2</v>
      </c>
      <c r="AG9" s="109">
        <v>0.504598884554183</v>
      </c>
      <c r="AH9" s="109">
        <v>0.35868499270174098</v>
      </c>
    </row>
    <row r="10" spans="1:34" x14ac:dyDescent="0.25">
      <c r="A10" s="109" t="s">
        <v>1090</v>
      </c>
      <c r="B10" s="109" t="s">
        <v>1091</v>
      </c>
      <c r="C10" s="109">
        <v>3850.8</v>
      </c>
      <c r="D10" s="109">
        <v>-0.78387638714792196</v>
      </c>
      <c r="E10" s="109">
        <v>-0.66829574636564804</v>
      </c>
      <c r="F10" s="109">
        <v>1.47976196304983</v>
      </c>
      <c r="G10" s="109">
        <v>0.72353661842167005</v>
      </c>
      <c r="H10" s="109">
        <v>-1.1586010170894301</v>
      </c>
      <c r="I10" s="109">
        <v>-1.2165468252114999</v>
      </c>
      <c r="J10" s="109">
        <v>1.36928517955783</v>
      </c>
      <c r="K10" s="109">
        <v>-0.35864565957989802</v>
      </c>
      <c r="L10" s="109" t="s">
        <v>1083</v>
      </c>
      <c r="M10" s="109" t="s">
        <v>1083</v>
      </c>
      <c r="N10" s="109" t="s">
        <v>1070</v>
      </c>
      <c r="O10" s="109" t="s">
        <v>1075</v>
      </c>
      <c r="P10" s="109" t="s">
        <v>1083</v>
      </c>
      <c r="Q10" s="109" t="s">
        <v>1083</v>
      </c>
      <c r="R10" s="109" t="s">
        <v>1070</v>
      </c>
      <c r="S10" s="109" t="s">
        <v>1069</v>
      </c>
      <c r="T10" s="109" t="s">
        <v>1072</v>
      </c>
      <c r="U10" s="109">
        <v>200</v>
      </c>
      <c r="V10" s="109">
        <v>-0.92541515557186205</v>
      </c>
      <c r="W10" s="109">
        <v>-1.15786569421931</v>
      </c>
      <c r="X10" s="109">
        <v>-0.66526932608216105</v>
      </c>
      <c r="Y10" s="109">
        <v>-0.15560230680906301</v>
      </c>
      <c r="Z10" s="109">
        <v>-0.63762366288287597</v>
      </c>
      <c r="AA10" s="109">
        <v>-0.36608717660272899</v>
      </c>
      <c r="AB10" s="109">
        <v>-8.7606252626099099E-2</v>
      </c>
      <c r="AC10" s="109">
        <v>0.207568003404278</v>
      </c>
      <c r="AD10" s="109">
        <v>-0.35632411924410001</v>
      </c>
      <c r="AE10" s="109">
        <v>0.19404219916687401</v>
      </c>
      <c r="AF10" s="109">
        <v>0.52465513653546203</v>
      </c>
      <c r="AG10" s="109">
        <v>-0.162139659678776</v>
      </c>
      <c r="AH10" s="109">
        <v>-0.78387638714792196</v>
      </c>
    </row>
    <row r="11" spans="1:34" x14ac:dyDescent="0.25">
      <c r="A11" s="109" t="s">
        <v>1092</v>
      </c>
      <c r="B11" s="109" t="s">
        <v>1093</v>
      </c>
      <c r="C11" s="109">
        <v>349</v>
      </c>
      <c r="D11" s="109">
        <v>1.4308560064073099</v>
      </c>
      <c r="E11" s="109"/>
      <c r="F11" s="109"/>
      <c r="G11" s="109"/>
      <c r="H11" s="109"/>
      <c r="I11" s="109"/>
      <c r="J11" s="109"/>
      <c r="K11" s="109"/>
      <c r="L11" s="109" t="s">
        <v>1094</v>
      </c>
      <c r="M11" s="109" t="s">
        <v>1094</v>
      </c>
      <c r="N11" s="109" t="s">
        <v>1094</v>
      </c>
      <c r="O11" s="109" t="s">
        <v>1094</v>
      </c>
      <c r="P11" s="109" t="s">
        <v>1094</v>
      </c>
      <c r="Q11" s="109" t="s">
        <v>1094</v>
      </c>
      <c r="R11" s="109" t="s">
        <v>1094</v>
      </c>
      <c r="S11" s="109" t="s">
        <v>1094</v>
      </c>
      <c r="T11" s="109" t="s">
        <v>1095</v>
      </c>
      <c r="U11" s="109">
        <v>41</v>
      </c>
      <c r="V11" s="109">
        <v>0.53478394905742699</v>
      </c>
      <c r="W11" s="109">
        <v>0.79815859106918396</v>
      </c>
      <c r="X11" s="109">
        <v>1.12950709513742</v>
      </c>
      <c r="Y11" s="109">
        <v>1.46451029976409</v>
      </c>
      <c r="Z11" s="109">
        <v>1.07539229232235</v>
      </c>
      <c r="AA11" s="109">
        <v>-0.40957177399883399</v>
      </c>
      <c r="AB11" s="109">
        <v>7.8111143506266301E-2</v>
      </c>
      <c r="AC11" s="109">
        <v>-0.72042094708524296</v>
      </c>
      <c r="AD11" s="109">
        <v>-1.1869773657431</v>
      </c>
      <c r="AE11" s="109">
        <v>-1.6505626397553399</v>
      </c>
      <c r="AF11" s="109">
        <v>0.28705166904950102</v>
      </c>
      <c r="AG11" s="109">
        <v>0.73844563507249095</v>
      </c>
      <c r="AH11" s="109">
        <v>1.4308560064073099</v>
      </c>
    </row>
    <row r="12" spans="1:34" x14ac:dyDescent="0.25">
      <c r="A12" s="109" t="s">
        <v>1096</v>
      </c>
      <c r="B12" s="109" t="s">
        <v>1097</v>
      </c>
      <c r="C12" s="109">
        <v>423.1</v>
      </c>
      <c r="D12" s="109">
        <v>1.28271183391462</v>
      </c>
      <c r="E12" s="109">
        <v>3.1895517167969101E-3</v>
      </c>
      <c r="F12" s="109">
        <v>1.0897550219871499</v>
      </c>
      <c r="G12" s="109">
        <v>0.40224333851557798</v>
      </c>
      <c r="H12" s="109">
        <v>1.6519313684000401</v>
      </c>
      <c r="I12" s="109">
        <v>-0.119918542282813</v>
      </c>
      <c r="J12" s="109">
        <v>3.0872994803285598</v>
      </c>
      <c r="K12" s="109"/>
      <c r="L12" s="109" t="s">
        <v>1098</v>
      </c>
      <c r="M12" s="109" t="s">
        <v>1071</v>
      </c>
      <c r="N12" s="109" t="s">
        <v>1070</v>
      </c>
      <c r="O12" s="109" t="s">
        <v>1071</v>
      </c>
      <c r="P12" s="109" t="s">
        <v>1070</v>
      </c>
      <c r="Q12" s="109" t="s">
        <v>1071</v>
      </c>
      <c r="R12" s="109" t="s">
        <v>1070</v>
      </c>
      <c r="S12" s="109"/>
      <c r="T12" s="109" t="s">
        <v>1072</v>
      </c>
      <c r="U12" s="109">
        <v>53</v>
      </c>
      <c r="V12" s="109">
        <v>0.53478394905742699</v>
      </c>
      <c r="W12" s="109">
        <v>0.79815859106918396</v>
      </c>
      <c r="X12" s="109">
        <v>1.12950709513742</v>
      </c>
      <c r="Y12" s="109">
        <v>1.46451029976409</v>
      </c>
      <c r="Z12" s="109">
        <v>1.07539229232235</v>
      </c>
      <c r="AA12" s="109">
        <v>-0.8187742046423</v>
      </c>
      <c r="AB12" s="109">
        <v>-0.89507893068616695</v>
      </c>
      <c r="AC12" s="109">
        <v>-0.72042094708524296</v>
      </c>
      <c r="AD12" s="109">
        <v>-1.1869773657431</v>
      </c>
      <c r="AE12" s="109">
        <v>-1.6505626397553399</v>
      </c>
      <c r="AF12" s="109">
        <v>-0.41989660340046198</v>
      </c>
      <c r="AG12" s="109">
        <v>-0.19626389544558001</v>
      </c>
      <c r="AH12" s="109">
        <v>1.28271183391462</v>
      </c>
    </row>
    <row r="13" spans="1:34" x14ac:dyDescent="0.25">
      <c r="A13" s="109" t="s">
        <v>1099</v>
      </c>
      <c r="B13" s="109" t="s">
        <v>1100</v>
      </c>
      <c r="C13" s="109">
        <v>222.7</v>
      </c>
      <c r="D13" s="109">
        <v>1.4308560064073099</v>
      </c>
      <c r="E13" s="109"/>
      <c r="F13" s="109"/>
      <c r="G13" s="109"/>
      <c r="H13" s="109"/>
      <c r="I13" s="109"/>
      <c r="J13" s="109"/>
      <c r="K13" s="109"/>
      <c r="L13" s="109" t="s">
        <v>1094</v>
      </c>
      <c r="M13" s="109" t="s">
        <v>1094</v>
      </c>
      <c r="N13" s="109" t="s">
        <v>1094</v>
      </c>
      <c r="O13" s="109" t="s">
        <v>1094</v>
      </c>
      <c r="P13" s="109" t="s">
        <v>1094</v>
      </c>
      <c r="Q13" s="109" t="s">
        <v>1094</v>
      </c>
      <c r="R13" s="109" t="s">
        <v>1094</v>
      </c>
      <c r="S13" s="109" t="s">
        <v>1094</v>
      </c>
      <c r="T13" s="109" t="s">
        <v>1095</v>
      </c>
      <c r="U13" s="109">
        <v>41</v>
      </c>
      <c r="V13" s="109">
        <v>0.53478394905742699</v>
      </c>
      <c r="W13" s="109">
        <v>0.79815859106918396</v>
      </c>
      <c r="X13" s="109">
        <v>1.12950709513742</v>
      </c>
      <c r="Y13" s="109">
        <v>1.46451029976409</v>
      </c>
      <c r="Z13" s="109">
        <v>1.07539229232235</v>
      </c>
      <c r="AA13" s="109">
        <v>-0.50399220284040902</v>
      </c>
      <c r="AB13" s="109">
        <v>-0.417520208561734</v>
      </c>
      <c r="AC13" s="109">
        <v>-0.72042094708524296</v>
      </c>
      <c r="AD13" s="109">
        <v>-1.1869773657431</v>
      </c>
      <c r="AE13" s="109">
        <v>-1.6505626397553399</v>
      </c>
      <c r="AF13" s="109">
        <v>-0.36929363152932299</v>
      </c>
      <c r="AG13" s="109">
        <v>-8.7727780860703902E-2</v>
      </c>
      <c r="AH13" s="109">
        <v>1.4308560064073099</v>
      </c>
    </row>
    <row r="14" spans="1:34" x14ac:dyDescent="0.25">
      <c r="A14" s="109" t="s">
        <v>1101</v>
      </c>
      <c r="B14" s="109" t="s">
        <v>1102</v>
      </c>
      <c r="C14" s="109">
        <v>5532.9</v>
      </c>
      <c r="D14" s="109">
        <v>0.33280401477407801</v>
      </c>
      <c r="E14" s="109">
        <v>3.4005033804965601</v>
      </c>
      <c r="F14" s="109">
        <v>-1.2502866243888899</v>
      </c>
      <c r="G14" s="109">
        <v>-1.4336525085749099</v>
      </c>
      <c r="H14" s="109">
        <v>0.100805650238819</v>
      </c>
      <c r="I14" s="109">
        <v>1.1729445074151601</v>
      </c>
      <c r="J14" s="109">
        <v>-8.5811227823597194E-2</v>
      </c>
      <c r="K14" s="109">
        <v>0.42362945282849501</v>
      </c>
      <c r="L14" s="109" t="s">
        <v>1075</v>
      </c>
      <c r="M14" s="109" t="s">
        <v>1070</v>
      </c>
      <c r="N14" s="109" t="s">
        <v>1083</v>
      </c>
      <c r="O14" s="109" t="s">
        <v>1083</v>
      </c>
      <c r="P14" s="109" t="s">
        <v>1071</v>
      </c>
      <c r="Q14" s="109" t="s">
        <v>1070</v>
      </c>
      <c r="R14" s="109" t="s">
        <v>1071</v>
      </c>
      <c r="S14" s="109" t="s">
        <v>1075</v>
      </c>
      <c r="T14" s="109" t="s">
        <v>1072</v>
      </c>
      <c r="U14" s="109">
        <v>143</v>
      </c>
      <c r="V14" s="109">
        <v>-0.48794802654410402</v>
      </c>
      <c r="W14" s="109">
        <v>-0.58456527820706805</v>
      </c>
      <c r="X14" s="109">
        <v>-0.518480592615154</v>
      </c>
      <c r="Y14" s="109">
        <v>-0.69574361616553904</v>
      </c>
      <c r="Z14" s="109">
        <v>-0.94347252035248896</v>
      </c>
      <c r="AA14" s="109">
        <v>-0.78137684574734201</v>
      </c>
      <c r="AB14" s="109">
        <v>-0.39687178013062702</v>
      </c>
      <c r="AC14" s="109">
        <v>0.16503616105486099</v>
      </c>
      <c r="AD14" s="109">
        <v>0.65961052716335999</v>
      </c>
      <c r="AE14" s="109">
        <v>0.35867866511798502</v>
      </c>
      <c r="AF14" s="109">
        <v>0.34815869015453799</v>
      </c>
      <c r="AG14" s="109">
        <v>0.72519988495260501</v>
      </c>
      <c r="AH14" s="109">
        <v>0.33280401477407801</v>
      </c>
    </row>
    <row r="15" spans="1:34" x14ac:dyDescent="0.25">
      <c r="A15" s="109" t="s">
        <v>1103</v>
      </c>
      <c r="B15" s="109" t="s">
        <v>1104</v>
      </c>
      <c r="C15" s="109">
        <v>5235.5</v>
      </c>
      <c r="D15" s="109">
        <v>1.0859687174446899</v>
      </c>
      <c r="E15" s="109">
        <v>3.8606635324374801</v>
      </c>
      <c r="F15" s="109">
        <v>-0.47027274226354598</v>
      </c>
      <c r="G15" s="109">
        <v>-8.28214657007975E-2</v>
      </c>
      <c r="H15" s="109">
        <v>0.52797501543345204</v>
      </c>
      <c r="I15" s="109">
        <v>0.67137737271629105</v>
      </c>
      <c r="J15" s="109">
        <v>0.12955679963005801</v>
      </c>
      <c r="K15" s="109">
        <v>0.24389721939488301</v>
      </c>
      <c r="L15" s="109" t="s">
        <v>1098</v>
      </c>
      <c r="M15" s="109" t="s">
        <v>1070</v>
      </c>
      <c r="N15" s="109" t="s">
        <v>1069</v>
      </c>
      <c r="O15" s="109" t="s">
        <v>1071</v>
      </c>
      <c r="P15" s="109" t="s">
        <v>1075</v>
      </c>
      <c r="Q15" s="109" t="s">
        <v>1075</v>
      </c>
      <c r="R15" s="109" t="s">
        <v>1075</v>
      </c>
      <c r="S15" s="109" t="s">
        <v>1071</v>
      </c>
      <c r="T15" s="109" t="s">
        <v>1072</v>
      </c>
      <c r="U15" s="109">
        <v>75</v>
      </c>
      <c r="V15" s="109">
        <v>0.52243632462843703</v>
      </c>
      <c r="W15" s="109">
        <v>0.35794035383301198</v>
      </c>
      <c r="X15" s="109">
        <v>-4.4204918203070501E-2</v>
      </c>
      <c r="Y15" s="109">
        <v>-0.21922886287600801</v>
      </c>
      <c r="Z15" s="109">
        <v>-0.35459938598824498</v>
      </c>
      <c r="AA15" s="109">
        <v>-0.405503581424978</v>
      </c>
      <c r="AB15" s="109">
        <v>0.37655443762881502</v>
      </c>
      <c r="AC15" s="109">
        <v>1.0235242283455801</v>
      </c>
      <c r="AD15" s="109">
        <v>0.74324150239925302</v>
      </c>
      <c r="AE15" s="109">
        <v>0.66223477252826302</v>
      </c>
      <c r="AF15" s="109">
        <v>1.1963542782312899</v>
      </c>
      <c r="AG15" s="109">
        <v>1.44764259102933</v>
      </c>
      <c r="AH15" s="109">
        <v>1.0859687174446899</v>
      </c>
    </row>
    <row r="16" spans="1:34" x14ac:dyDescent="0.25">
      <c r="A16" s="109" t="s">
        <v>1105</v>
      </c>
      <c r="B16" s="109" t="s">
        <v>1106</v>
      </c>
      <c r="C16" s="109">
        <v>2107.5</v>
      </c>
      <c r="D16" s="109">
        <v>1.0006467680433</v>
      </c>
      <c r="E16" s="109">
        <v>2.8362750213058501</v>
      </c>
      <c r="F16" s="109">
        <v>-0.86027968332621996</v>
      </c>
      <c r="G16" s="109">
        <v>0.16626270739813701</v>
      </c>
      <c r="H16" s="109">
        <v>0.65758111889681303</v>
      </c>
      <c r="I16" s="109">
        <v>1.4926326929938001</v>
      </c>
      <c r="J16" s="109">
        <v>2.00775725259173</v>
      </c>
      <c r="K16" s="109">
        <v>7.0584541419185598E-3</v>
      </c>
      <c r="L16" s="109" t="s">
        <v>1098</v>
      </c>
      <c r="M16" s="109" t="s">
        <v>1070</v>
      </c>
      <c r="N16" s="109" t="s">
        <v>1069</v>
      </c>
      <c r="O16" s="109" t="s">
        <v>1071</v>
      </c>
      <c r="P16" s="109" t="s">
        <v>1070</v>
      </c>
      <c r="Q16" s="109" t="s">
        <v>1070</v>
      </c>
      <c r="R16" s="109" t="s">
        <v>1070</v>
      </c>
      <c r="S16" s="109" t="s">
        <v>1071</v>
      </c>
      <c r="T16" s="109" t="s">
        <v>1072</v>
      </c>
      <c r="U16" s="109">
        <v>85</v>
      </c>
      <c r="V16" s="109">
        <v>0.17810922379007799</v>
      </c>
      <c r="W16" s="109">
        <v>-3.5071622607677801E-2</v>
      </c>
      <c r="X16" s="109">
        <v>-0.28470781764023001</v>
      </c>
      <c r="Y16" s="109">
        <v>-0.420175609408101</v>
      </c>
      <c r="Z16" s="109">
        <v>-0.55493976107348897</v>
      </c>
      <c r="AA16" s="109">
        <v>-0.43581057908166398</v>
      </c>
      <c r="AB16" s="109">
        <v>0.17723949185940199</v>
      </c>
      <c r="AC16" s="109">
        <v>0.76696124059870996</v>
      </c>
      <c r="AD16" s="109">
        <v>0.56317555241518602</v>
      </c>
      <c r="AE16" s="109">
        <v>0.38982341109789298</v>
      </c>
      <c r="AF16" s="109">
        <v>0.78076608506123202</v>
      </c>
      <c r="AG16" s="109">
        <v>1.0020836957174399</v>
      </c>
      <c r="AH16" s="109">
        <v>1.0006467680433</v>
      </c>
    </row>
    <row r="17" spans="1:34" x14ac:dyDescent="0.25">
      <c r="A17" s="109" t="s">
        <v>1107</v>
      </c>
      <c r="B17" s="109" t="s">
        <v>1108</v>
      </c>
      <c r="C17" s="109">
        <v>7188</v>
      </c>
      <c r="D17" s="109">
        <v>0.85027062859609603</v>
      </c>
      <c r="E17" s="109">
        <v>0.23532995998364001</v>
      </c>
      <c r="F17" s="109">
        <v>-0.47027274226354598</v>
      </c>
      <c r="G17" s="109">
        <v>0.50683238574802103</v>
      </c>
      <c r="H17" s="109">
        <v>0.27317247808604</v>
      </c>
      <c r="I17" s="109">
        <v>0.88354447172691797</v>
      </c>
      <c r="J17" s="109">
        <v>0.70919150757048199</v>
      </c>
      <c r="K17" s="109">
        <v>4.0932467250660701E-2</v>
      </c>
      <c r="L17" s="109" t="s">
        <v>1078</v>
      </c>
      <c r="M17" s="109" t="s">
        <v>1075</v>
      </c>
      <c r="N17" s="109" t="s">
        <v>1069</v>
      </c>
      <c r="O17" s="109" t="s">
        <v>1071</v>
      </c>
      <c r="P17" s="109" t="s">
        <v>1075</v>
      </c>
      <c r="Q17" s="109" t="s">
        <v>1075</v>
      </c>
      <c r="R17" s="109" t="s">
        <v>1070</v>
      </c>
      <c r="S17" s="109" t="s">
        <v>1071</v>
      </c>
      <c r="T17" s="109" t="s">
        <v>1072</v>
      </c>
      <c r="U17" s="109">
        <v>102</v>
      </c>
      <c r="V17" s="109">
        <v>0.20008772170793801</v>
      </c>
      <c r="W17" s="109">
        <v>0.34311925593555598</v>
      </c>
      <c r="X17" s="109">
        <v>-8.9877778492697596E-2</v>
      </c>
      <c r="Y17" s="109">
        <v>-0.44439092725067902</v>
      </c>
      <c r="Z17" s="109">
        <v>-0.64830675798680204</v>
      </c>
      <c r="AA17" s="109">
        <v>-0.61339126576546099</v>
      </c>
      <c r="AB17" s="109">
        <v>-3.46657549307565E-2</v>
      </c>
      <c r="AC17" s="109">
        <v>0.49492092538598598</v>
      </c>
      <c r="AD17" s="109">
        <v>0.71391177040746701</v>
      </c>
      <c r="AE17" s="109">
        <v>0.61264700182167797</v>
      </c>
      <c r="AF17" s="109">
        <v>0.82223866634746601</v>
      </c>
      <c r="AG17" s="109">
        <v>0.98832855656461305</v>
      </c>
      <c r="AH17" s="109">
        <v>0.85027062859609603</v>
      </c>
    </row>
    <row r="18" spans="1:34" x14ac:dyDescent="0.25">
      <c r="A18" s="109" t="s">
        <v>1109</v>
      </c>
      <c r="B18" s="109" t="s">
        <v>1110</v>
      </c>
      <c r="C18" s="109">
        <v>12047.1</v>
      </c>
      <c r="D18" s="109">
        <v>1.2348468765612599</v>
      </c>
      <c r="E18" s="109">
        <v>1.60172902495003</v>
      </c>
      <c r="F18" s="109">
        <v>0.30974113986180302</v>
      </c>
      <c r="G18" s="109">
        <v>0.20385152559377201</v>
      </c>
      <c r="H18" s="109">
        <v>0.44311204323843201</v>
      </c>
      <c r="I18" s="109">
        <v>0.62859145199335098</v>
      </c>
      <c r="J18" s="109">
        <v>0.61895610402128398</v>
      </c>
      <c r="K18" s="109">
        <v>-0.44539195286940497</v>
      </c>
      <c r="L18" s="109" t="s">
        <v>1098</v>
      </c>
      <c r="M18" s="109" t="s">
        <v>1070</v>
      </c>
      <c r="N18" s="109" t="s">
        <v>1071</v>
      </c>
      <c r="O18" s="109" t="s">
        <v>1071</v>
      </c>
      <c r="P18" s="109" t="s">
        <v>1075</v>
      </c>
      <c r="Q18" s="109" t="s">
        <v>1075</v>
      </c>
      <c r="R18" s="109" t="s">
        <v>1075</v>
      </c>
      <c r="S18" s="109" t="s">
        <v>1069</v>
      </c>
      <c r="T18" s="109" t="s">
        <v>1072</v>
      </c>
      <c r="U18" s="109">
        <v>57</v>
      </c>
      <c r="V18" s="109">
        <v>0.213789994739982</v>
      </c>
      <c r="W18" s="109">
        <v>0.32281062634327101</v>
      </c>
      <c r="X18" s="109">
        <v>9.2989069180576298E-2</v>
      </c>
      <c r="Y18" s="109">
        <v>-0.19134507041948201</v>
      </c>
      <c r="Z18" s="109">
        <v>-0.346481871199462</v>
      </c>
      <c r="AA18" s="109">
        <v>-0.152855216956467</v>
      </c>
      <c r="AB18" s="109">
        <v>0.27957079460756401</v>
      </c>
      <c r="AC18" s="109">
        <v>0.71857810762133001</v>
      </c>
      <c r="AD18" s="109">
        <v>0.95318899885214503</v>
      </c>
      <c r="AE18" s="109">
        <v>0.95682119400941501</v>
      </c>
      <c r="AF18" s="109">
        <v>1.0944519797529999</v>
      </c>
      <c r="AG18" s="109">
        <v>1.27249788434547</v>
      </c>
      <c r="AH18" s="109">
        <v>1.2348468765612599</v>
      </c>
    </row>
    <row r="19" spans="1:34" x14ac:dyDescent="0.25">
      <c r="A19" s="109" t="s">
        <v>1111</v>
      </c>
      <c r="B19" s="109" t="s">
        <v>1112</v>
      </c>
      <c r="C19" s="109">
        <v>8107.6</v>
      </c>
      <c r="D19" s="109">
        <v>1.39434985303695</v>
      </c>
      <c r="E19" s="109">
        <v>1.58427248189062</v>
      </c>
      <c r="F19" s="109">
        <v>-8.0265801200871498E-2</v>
      </c>
      <c r="G19" s="109">
        <v>0.52856712267492001</v>
      </c>
      <c r="H19" s="109">
        <v>0.23990492145955</v>
      </c>
      <c r="I19" s="109">
        <v>1.1320669896131801</v>
      </c>
      <c r="J19" s="109">
        <v>4.90033388284353E-2</v>
      </c>
      <c r="K19" s="109">
        <v>-0.91054511479651001</v>
      </c>
      <c r="L19" s="109" t="s">
        <v>1098</v>
      </c>
      <c r="M19" s="109" t="s">
        <v>1070</v>
      </c>
      <c r="N19" s="109" t="s">
        <v>1071</v>
      </c>
      <c r="O19" s="109" t="s">
        <v>1071</v>
      </c>
      <c r="P19" s="109" t="s">
        <v>1071</v>
      </c>
      <c r="Q19" s="109" t="s">
        <v>1070</v>
      </c>
      <c r="R19" s="109" t="s">
        <v>1075</v>
      </c>
      <c r="S19" s="109" t="s">
        <v>1083</v>
      </c>
      <c r="T19" s="109" t="s">
        <v>1072</v>
      </c>
      <c r="U19" s="109">
        <v>44</v>
      </c>
      <c r="V19" s="109">
        <v>0.84729221163999702</v>
      </c>
      <c r="W19" s="109">
        <v>0.71721717102498195</v>
      </c>
      <c r="X19" s="109">
        <v>0.51701917396656105</v>
      </c>
      <c r="Y19" s="109">
        <v>5.0974972531766097E-2</v>
      </c>
      <c r="Z19" s="109">
        <v>-0.24146323224414701</v>
      </c>
      <c r="AA19" s="109">
        <v>-0.15152910585207599</v>
      </c>
      <c r="AB19" s="109">
        <v>0.36583891925247097</v>
      </c>
      <c r="AC19" s="109">
        <v>0.96515377486335097</v>
      </c>
      <c r="AD19" s="109">
        <v>1.12383290567611</v>
      </c>
      <c r="AE19" s="109">
        <v>1.0044931615313299</v>
      </c>
      <c r="AF19" s="109">
        <v>1.2491417078062901</v>
      </c>
      <c r="AG19" s="109">
        <v>1.3721099772151599</v>
      </c>
      <c r="AH19" s="109">
        <v>1.39434985303695</v>
      </c>
    </row>
    <row r="20" spans="1:34" x14ac:dyDescent="0.25">
      <c r="A20" s="109" t="s">
        <v>1113</v>
      </c>
      <c r="B20" s="109" t="s">
        <v>1114</v>
      </c>
      <c r="C20" s="109">
        <v>5083.3999999999996</v>
      </c>
      <c r="D20" s="109">
        <v>1.9224556212286199</v>
      </c>
      <c r="E20" s="109">
        <v>1.8741973963151199</v>
      </c>
      <c r="F20" s="109">
        <v>0.69974808092447704</v>
      </c>
      <c r="G20" s="109">
        <v>0.86963494493000604</v>
      </c>
      <c r="H20" s="109">
        <v>-1.4816920825991699E-2</v>
      </c>
      <c r="I20" s="109">
        <v>0.67835308440692499</v>
      </c>
      <c r="J20" s="109">
        <v>0.130446429228424</v>
      </c>
      <c r="K20" s="109">
        <v>-1.6230668057714199</v>
      </c>
      <c r="L20" s="109" t="s">
        <v>1098</v>
      </c>
      <c r="M20" s="109" t="s">
        <v>1070</v>
      </c>
      <c r="N20" s="109" t="s">
        <v>1075</v>
      </c>
      <c r="O20" s="109" t="s">
        <v>1075</v>
      </c>
      <c r="P20" s="109" t="s">
        <v>1071</v>
      </c>
      <c r="Q20" s="109" t="s">
        <v>1075</v>
      </c>
      <c r="R20" s="109" t="s">
        <v>1075</v>
      </c>
      <c r="S20" s="109" t="s">
        <v>1083</v>
      </c>
      <c r="T20" s="109" t="s">
        <v>1072</v>
      </c>
      <c r="U20" s="109">
        <v>24</v>
      </c>
      <c r="V20" s="109">
        <v>1.1772352738293299</v>
      </c>
      <c r="W20" s="109">
        <v>1.12629126466226</v>
      </c>
      <c r="X20" s="109">
        <v>0.67292512308942898</v>
      </c>
      <c r="Y20" s="109">
        <v>0.44259306521450698</v>
      </c>
      <c r="Z20" s="109">
        <v>0.27640851200864203</v>
      </c>
      <c r="AA20" s="109">
        <v>0.134758974035529</v>
      </c>
      <c r="AB20" s="109">
        <v>0.75480770063931402</v>
      </c>
      <c r="AC20" s="109">
        <v>1.1855380743350401</v>
      </c>
      <c r="AD20" s="109">
        <v>1.3139020176774101</v>
      </c>
      <c r="AE20" s="109">
        <v>1.4590632804495101</v>
      </c>
      <c r="AF20" s="109">
        <v>1.7163917544296099</v>
      </c>
      <c r="AG20" s="109">
        <v>1.8244102169565899</v>
      </c>
      <c r="AH20" s="109">
        <v>1.9224556212286199</v>
      </c>
    </row>
    <row r="21" spans="1:34" x14ac:dyDescent="0.25">
      <c r="A21" s="109" t="s">
        <v>1115</v>
      </c>
      <c r="B21" s="109" t="s">
        <v>1116</v>
      </c>
      <c r="C21" s="109">
        <v>632.1</v>
      </c>
      <c r="D21" s="109">
        <v>1.0834623594619299</v>
      </c>
      <c r="E21" s="109">
        <v>0.68540275743384904</v>
      </c>
      <c r="F21" s="109">
        <v>-8.0265801200871498E-2</v>
      </c>
      <c r="G21" s="109">
        <v>0.67135702610877601</v>
      </c>
      <c r="H21" s="109">
        <v>-0.52500763905722403</v>
      </c>
      <c r="I21" s="109">
        <v>0.94963485133242198</v>
      </c>
      <c r="J21" s="109">
        <v>1.91525185069362</v>
      </c>
      <c r="K21" s="109"/>
      <c r="L21" s="109" t="s">
        <v>1098</v>
      </c>
      <c r="M21" s="109" t="s">
        <v>1070</v>
      </c>
      <c r="N21" s="109" t="s">
        <v>1071</v>
      </c>
      <c r="O21" s="109" t="s">
        <v>1075</v>
      </c>
      <c r="P21" s="109" t="s">
        <v>1069</v>
      </c>
      <c r="Q21" s="109" t="s">
        <v>1075</v>
      </c>
      <c r="R21" s="109" t="s">
        <v>1070</v>
      </c>
      <c r="S21" s="109"/>
      <c r="T21" s="109" t="s">
        <v>1072</v>
      </c>
      <c r="U21" s="109">
        <v>76</v>
      </c>
      <c r="V21" s="109">
        <v>0.25068989101587402</v>
      </c>
      <c r="W21" s="109">
        <v>0.31845657384638498</v>
      </c>
      <c r="X21" s="109">
        <v>0.88689162012707301</v>
      </c>
      <c r="Y21" s="109">
        <v>1.2204836861306101</v>
      </c>
      <c r="Z21" s="109">
        <v>0.197122346683344</v>
      </c>
      <c r="AA21" s="109">
        <v>-0.37449259720511902</v>
      </c>
      <c r="AB21" s="109">
        <v>8.9301712340094694E-2</v>
      </c>
      <c r="AC21" s="109">
        <v>0.51907726074514604</v>
      </c>
      <c r="AD21" s="109">
        <v>1.0672448173604701</v>
      </c>
      <c r="AE21" s="109">
        <v>1.3420102240373299</v>
      </c>
      <c r="AF21" s="109">
        <v>1.1201369505838099</v>
      </c>
      <c r="AG21" s="109">
        <v>0.92066914660242005</v>
      </c>
      <c r="AH21" s="109">
        <v>1.0834623594619299</v>
      </c>
    </row>
    <row r="22" spans="1:34" x14ac:dyDescent="0.25">
      <c r="A22" s="109" t="s">
        <v>1117</v>
      </c>
      <c r="B22" s="109" t="s">
        <v>1118</v>
      </c>
      <c r="C22" s="109">
        <v>3057.6</v>
      </c>
      <c r="D22" s="109">
        <v>1.00370226715773</v>
      </c>
      <c r="E22" s="109">
        <v>3.1334879751850999</v>
      </c>
      <c r="F22" s="109">
        <v>0.69974808092447704</v>
      </c>
      <c r="G22" s="109">
        <v>-0.58765183004439703</v>
      </c>
      <c r="H22" s="109">
        <v>0.12986294756942099</v>
      </c>
      <c r="I22" s="109">
        <v>0.93051542591440095</v>
      </c>
      <c r="J22" s="109">
        <v>0.61010443287775795</v>
      </c>
      <c r="K22" s="109">
        <v>-0.18532066890582499</v>
      </c>
      <c r="L22" s="109" t="s">
        <v>1098</v>
      </c>
      <c r="M22" s="109" t="s">
        <v>1070</v>
      </c>
      <c r="N22" s="109" t="s">
        <v>1075</v>
      </c>
      <c r="O22" s="109" t="s">
        <v>1069</v>
      </c>
      <c r="P22" s="109" t="s">
        <v>1071</v>
      </c>
      <c r="Q22" s="109" t="s">
        <v>1075</v>
      </c>
      <c r="R22" s="109" t="s">
        <v>1075</v>
      </c>
      <c r="S22" s="109" t="s">
        <v>1071</v>
      </c>
      <c r="T22" s="109" t="s">
        <v>1072</v>
      </c>
      <c r="U22" s="109">
        <v>84</v>
      </c>
      <c r="V22" s="109">
        <v>0.331061264518339</v>
      </c>
      <c r="W22" s="109">
        <v>0.43340649881469401</v>
      </c>
      <c r="X22" s="109">
        <v>0.10261434112849099</v>
      </c>
      <c r="Y22" s="109">
        <v>-0.209838506328512</v>
      </c>
      <c r="Z22" s="109">
        <v>-0.40855737782676499</v>
      </c>
      <c r="AA22" s="109">
        <v>-0.31394013704026602</v>
      </c>
      <c r="AB22" s="109">
        <v>0.152620644538005</v>
      </c>
      <c r="AC22" s="109">
        <v>0.54752002131036803</v>
      </c>
      <c r="AD22" s="109">
        <v>0.76874721357879205</v>
      </c>
      <c r="AE22" s="109">
        <v>0.79813697830075603</v>
      </c>
      <c r="AF22" s="109">
        <v>0.96879887787903196</v>
      </c>
      <c r="AG22" s="109">
        <v>1.09153640483056</v>
      </c>
      <c r="AH22" s="109">
        <v>1.00370226715773</v>
      </c>
    </row>
    <row r="23" spans="1:34" x14ac:dyDescent="0.25">
      <c r="A23" s="109" t="s">
        <v>1119</v>
      </c>
      <c r="B23" s="109" t="s">
        <v>1120</v>
      </c>
      <c r="C23" s="109">
        <v>4187.3</v>
      </c>
      <c r="D23" s="109">
        <v>1.09761769989226</v>
      </c>
      <c r="E23" s="109">
        <v>2.4942943563458799</v>
      </c>
      <c r="F23" s="109">
        <v>-0.47027274226354598</v>
      </c>
      <c r="G23" s="109">
        <v>-0.74118642746404395</v>
      </c>
      <c r="H23" s="109">
        <v>0.144997844018184</v>
      </c>
      <c r="I23" s="109">
        <v>1.0454674955521801</v>
      </c>
      <c r="J23" s="109">
        <v>0.33937406410090498</v>
      </c>
      <c r="K23" s="109">
        <v>-0.40098817596582698</v>
      </c>
      <c r="L23" s="109" t="s">
        <v>1098</v>
      </c>
      <c r="M23" s="109" t="s">
        <v>1070</v>
      </c>
      <c r="N23" s="109" t="s">
        <v>1069</v>
      </c>
      <c r="O23" s="109" t="s">
        <v>1069</v>
      </c>
      <c r="P23" s="109" t="s">
        <v>1071</v>
      </c>
      <c r="Q23" s="109" t="s">
        <v>1070</v>
      </c>
      <c r="R23" s="109" t="s">
        <v>1075</v>
      </c>
      <c r="S23" s="109" t="s">
        <v>1069</v>
      </c>
      <c r="T23" s="109" t="s">
        <v>1072</v>
      </c>
      <c r="U23" s="109">
        <v>72</v>
      </c>
      <c r="V23" s="109">
        <v>0.247535943369279</v>
      </c>
      <c r="W23" s="109">
        <v>0.41225136533008799</v>
      </c>
      <c r="X23" s="109">
        <v>6.8717314906283994E-2</v>
      </c>
      <c r="Y23" s="109">
        <v>-0.26072780290280001</v>
      </c>
      <c r="Z23" s="109">
        <v>-0.46964665466233102</v>
      </c>
      <c r="AA23" s="109">
        <v>-0.43017622991835203</v>
      </c>
      <c r="AB23" s="109">
        <v>9.5389898813045201E-2</v>
      </c>
      <c r="AC23" s="109">
        <v>0.59336180602869004</v>
      </c>
      <c r="AD23" s="109">
        <v>0.82664228068824697</v>
      </c>
      <c r="AE23" s="109">
        <v>0.77625534404298802</v>
      </c>
      <c r="AF23" s="109">
        <v>0.89459295762527102</v>
      </c>
      <c r="AG23" s="109">
        <v>1.0472216964466401</v>
      </c>
      <c r="AH23" s="109">
        <v>1.09761769989226</v>
      </c>
    </row>
    <row r="24" spans="1:34" x14ac:dyDescent="0.25">
      <c r="A24" s="109" t="s">
        <v>1121</v>
      </c>
      <c r="B24" s="109" t="s">
        <v>1122</v>
      </c>
      <c r="C24" s="109">
        <v>8733.5</v>
      </c>
      <c r="D24" s="109">
        <v>1.18175860283226</v>
      </c>
      <c r="E24" s="109">
        <v>3.6756513407366902</v>
      </c>
      <c r="F24" s="109">
        <v>1.8697689041125001</v>
      </c>
      <c r="G24" s="109">
        <v>-4.0865577475119597E-2</v>
      </c>
      <c r="H24" s="109">
        <v>0.14211949747254499</v>
      </c>
      <c r="I24" s="109">
        <v>0.39028042069708102</v>
      </c>
      <c r="J24" s="109">
        <v>-6.8544104671427797E-2</v>
      </c>
      <c r="K24" s="109">
        <v>-0.390402546869346</v>
      </c>
      <c r="L24" s="109" t="s">
        <v>1098</v>
      </c>
      <c r="M24" s="109" t="s">
        <v>1070</v>
      </c>
      <c r="N24" s="109" t="s">
        <v>1070</v>
      </c>
      <c r="O24" s="109" t="s">
        <v>1071</v>
      </c>
      <c r="P24" s="109" t="s">
        <v>1071</v>
      </c>
      <c r="Q24" s="109" t="s">
        <v>1071</v>
      </c>
      <c r="R24" s="109" t="s">
        <v>1071</v>
      </c>
      <c r="S24" s="109" t="s">
        <v>1069</v>
      </c>
      <c r="T24" s="109" t="s">
        <v>1072</v>
      </c>
      <c r="U24" s="109">
        <v>61</v>
      </c>
      <c r="V24" s="109">
        <v>0.184748959684229</v>
      </c>
      <c r="W24" s="109">
        <v>0.47414773778593899</v>
      </c>
      <c r="X24" s="109">
        <v>0.26065386558097597</v>
      </c>
      <c r="Y24" s="109">
        <v>-7.9426855533807406E-2</v>
      </c>
      <c r="Z24" s="109">
        <v>-0.16087122138839299</v>
      </c>
      <c r="AA24" s="109">
        <v>8.7951688741148906E-2</v>
      </c>
      <c r="AB24" s="109">
        <v>0.49786074546210302</v>
      </c>
      <c r="AC24" s="109">
        <v>0.875492404924471</v>
      </c>
      <c r="AD24" s="109">
        <v>1.02184865965039</v>
      </c>
      <c r="AE24" s="109">
        <v>0.97633209295144197</v>
      </c>
      <c r="AF24" s="109">
        <v>1.1374109399872401</v>
      </c>
      <c r="AG24" s="109">
        <v>1.2143142051850799</v>
      </c>
      <c r="AH24" s="109">
        <v>1.18175860283226</v>
      </c>
    </row>
    <row r="25" spans="1:34" x14ac:dyDescent="0.25">
      <c r="A25" s="109" t="s">
        <v>1123</v>
      </c>
      <c r="B25" s="109" t="s">
        <v>1124</v>
      </c>
      <c r="C25" s="109">
        <v>11270.9</v>
      </c>
      <c r="D25" s="109">
        <v>1.5308611724315</v>
      </c>
      <c r="E25" s="109">
        <v>2.8498206183076298</v>
      </c>
      <c r="F25" s="109">
        <v>1.0897550219871499</v>
      </c>
      <c r="G25" s="109">
        <v>0.124604768906851</v>
      </c>
      <c r="H25" s="109">
        <v>-0.30898874992412101</v>
      </c>
      <c r="I25" s="109">
        <v>-0.104087110428299</v>
      </c>
      <c r="J25" s="109">
        <v>0.17235690977092499</v>
      </c>
      <c r="K25" s="109">
        <v>-0.69487760773650498</v>
      </c>
      <c r="L25" s="109" t="s">
        <v>1098</v>
      </c>
      <c r="M25" s="109" t="s">
        <v>1070</v>
      </c>
      <c r="N25" s="109" t="s">
        <v>1070</v>
      </c>
      <c r="O25" s="109" t="s">
        <v>1071</v>
      </c>
      <c r="P25" s="109" t="s">
        <v>1069</v>
      </c>
      <c r="Q25" s="109" t="s">
        <v>1071</v>
      </c>
      <c r="R25" s="109" t="s">
        <v>1075</v>
      </c>
      <c r="S25" s="109" t="s">
        <v>1069</v>
      </c>
      <c r="T25" s="109" t="s">
        <v>1072</v>
      </c>
      <c r="U25" s="109">
        <v>34</v>
      </c>
      <c r="V25" s="109">
        <v>0.37098482832247598</v>
      </c>
      <c r="W25" s="109">
        <v>0.678989541089145</v>
      </c>
      <c r="X25" s="109">
        <v>0.45499840089405902</v>
      </c>
      <c r="Y25" s="109">
        <v>0.200567024397976</v>
      </c>
      <c r="Z25" s="109">
        <v>0.33106304931499902</v>
      </c>
      <c r="AA25" s="109">
        <v>0.40669193810540399</v>
      </c>
      <c r="AB25" s="109">
        <v>0.80455066834217404</v>
      </c>
      <c r="AC25" s="109">
        <v>1.04505297695179</v>
      </c>
      <c r="AD25" s="109">
        <v>1.1185718215026399</v>
      </c>
      <c r="AE25" s="109">
        <v>1.14156055673582</v>
      </c>
      <c r="AF25" s="109">
        <v>1.34152469738182</v>
      </c>
      <c r="AG25" s="109">
        <v>1.5029221072121799</v>
      </c>
      <c r="AH25" s="109">
        <v>1.5308611724315</v>
      </c>
    </row>
    <row r="26" spans="1:34" x14ac:dyDescent="0.25">
      <c r="A26" s="109" t="s">
        <v>1125</v>
      </c>
      <c r="B26" s="109" t="s">
        <v>1126</v>
      </c>
      <c r="C26" s="109">
        <v>1573.5</v>
      </c>
      <c r="D26" s="109">
        <v>0.672020093523508</v>
      </c>
      <c r="E26" s="109">
        <v>2.3182456584853601</v>
      </c>
      <c r="F26" s="109">
        <v>1.0897550219871499</v>
      </c>
      <c r="G26" s="109">
        <v>-7.9430096433858705E-2</v>
      </c>
      <c r="H26" s="109">
        <v>-6.6569423421458801E-2</v>
      </c>
      <c r="I26" s="109">
        <v>0.370573750059559</v>
      </c>
      <c r="J26" s="109">
        <v>0.30583567461258698</v>
      </c>
      <c r="K26" s="109"/>
      <c r="L26" s="109" t="s">
        <v>1078</v>
      </c>
      <c r="M26" s="109" t="s">
        <v>1070</v>
      </c>
      <c r="N26" s="109" t="s">
        <v>1070</v>
      </c>
      <c r="O26" s="109" t="s">
        <v>1071</v>
      </c>
      <c r="P26" s="109" t="s">
        <v>1071</v>
      </c>
      <c r="Q26" s="109" t="s">
        <v>1071</v>
      </c>
      <c r="R26" s="109" t="s">
        <v>1075</v>
      </c>
      <c r="S26" s="109"/>
      <c r="T26" s="109" t="s">
        <v>1072</v>
      </c>
      <c r="U26" s="109">
        <v>118</v>
      </c>
      <c r="V26" s="109">
        <v>0.55774666519113003</v>
      </c>
      <c r="W26" s="109">
        <v>0.69367813851140303</v>
      </c>
      <c r="X26" s="109">
        <v>0.34383362212128699</v>
      </c>
      <c r="Y26" s="109">
        <v>4.1615855113544702E-2</v>
      </c>
      <c r="Z26" s="109">
        <v>-6.2697555207686703E-2</v>
      </c>
      <c r="AA26" s="109">
        <v>0.20542444641147301</v>
      </c>
      <c r="AB26" s="109">
        <v>0.72834387054079297</v>
      </c>
      <c r="AC26" s="109">
        <v>0.89958531777089001</v>
      </c>
      <c r="AD26" s="109">
        <v>1.1206849690133101</v>
      </c>
      <c r="AE26" s="109">
        <v>1.1111147979650999</v>
      </c>
      <c r="AF26" s="109">
        <v>1.17270061070556</v>
      </c>
      <c r="AG26" s="109">
        <v>1.2129319128204401</v>
      </c>
      <c r="AH26" s="109">
        <v>0.672020093523508</v>
      </c>
    </row>
    <row r="27" spans="1:34" x14ac:dyDescent="0.25">
      <c r="A27" s="109" t="s">
        <v>1127</v>
      </c>
      <c r="B27" s="109" t="s">
        <v>1128</v>
      </c>
      <c r="C27" s="109">
        <v>7437.1</v>
      </c>
      <c r="D27" s="109">
        <v>0.90882722102520297</v>
      </c>
      <c r="E27" s="109">
        <v>0.80376830811426903</v>
      </c>
      <c r="F27" s="109">
        <v>0.69974808092447704</v>
      </c>
      <c r="G27" s="109">
        <v>-1.79997993836709</v>
      </c>
      <c r="H27" s="109">
        <v>0.286700514344847</v>
      </c>
      <c r="I27" s="109">
        <v>0.79184827801372804</v>
      </c>
      <c r="J27" s="109">
        <v>0.59092873005471702</v>
      </c>
      <c r="K27" s="109">
        <v>-0.84708720551926098</v>
      </c>
      <c r="L27" s="109" t="s">
        <v>1098</v>
      </c>
      <c r="M27" s="109" t="s">
        <v>1070</v>
      </c>
      <c r="N27" s="109" t="s">
        <v>1075</v>
      </c>
      <c r="O27" s="109" t="s">
        <v>1083</v>
      </c>
      <c r="P27" s="109" t="s">
        <v>1075</v>
      </c>
      <c r="Q27" s="109" t="s">
        <v>1075</v>
      </c>
      <c r="R27" s="109" t="s">
        <v>1075</v>
      </c>
      <c r="S27" s="109" t="s">
        <v>1083</v>
      </c>
      <c r="T27" s="109" t="s">
        <v>1072</v>
      </c>
      <c r="U27" s="109">
        <v>95</v>
      </c>
      <c r="V27" s="109">
        <v>0.47046342904329702</v>
      </c>
      <c r="W27" s="109">
        <v>0.62167167729378603</v>
      </c>
      <c r="X27" s="109">
        <v>0.36181997605195898</v>
      </c>
      <c r="Y27" s="109">
        <v>4.1578673749244899E-2</v>
      </c>
      <c r="Z27" s="109">
        <v>-0.141880550763689</v>
      </c>
      <c r="AA27" s="109">
        <v>-9.4031249215009799E-2</v>
      </c>
      <c r="AB27" s="109">
        <v>0.19487113050237001</v>
      </c>
      <c r="AC27" s="109">
        <v>0.33423815662758799</v>
      </c>
      <c r="AD27" s="109">
        <v>0.41315001204379298</v>
      </c>
      <c r="AE27" s="109">
        <v>0.58635035329028296</v>
      </c>
      <c r="AF27" s="109">
        <v>0.87764400399575104</v>
      </c>
      <c r="AG27" s="109">
        <v>0.99323856984616898</v>
      </c>
      <c r="AH27" s="109">
        <v>0.90882722102520297</v>
      </c>
    </row>
    <row r="28" spans="1:34" x14ac:dyDescent="0.25">
      <c r="A28" s="109" t="s">
        <v>1129</v>
      </c>
      <c r="B28" s="109" t="s">
        <v>1130</v>
      </c>
      <c r="C28" s="109">
        <v>3987</v>
      </c>
      <c r="D28" s="109">
        <v>1.1798813214767201</v>
      </c>
      <c r="E28" s="109">
        <v>4.23515811372563</v>
      </c>
      <c r="F28" s="109">
        <v>0.69974808092447704</v>
      </c>
      <c r="G28" s="109">
        <v>-0.12972421864290301</v>
      </c>
      <c r="H28" s="109">
        <v>3.35061871395771E-2</v>
      </c>
      <c r="I28" s="109">
        <v>0.74818347300550403</v>
      </c>
      <c r="J28" s="109">
        <v>0.19509517467095899</v>
      </c>
      <c r="K28" s="109">
        <v>0.47861885882855698</v>
      </c>
      <c r="L28" s="109" t="s">
        <v>1098</v>
      </c>
      <c r="M28" s="109" t="s">
        <v>1070</v>
      </c>
      <c r="N28" s="109" t="s">
        <v>1075</v>
      </c>
      <c r="O28" s="109" t="s">
        <v>1069</v>
      </c>
      <c r="P28" s="109" t="s">
        <v>1071</v>
      </c>
      <c r="Q28" s="109" t="s">
        <v>1075</v>
      </c>
      <c r="R28" s="109" t="s">
        <v>1075</v>
      </c>
      <c r="S28" s="109" t="s">
        <v>1075</v>
      </c>
      <c r="T28" s="109" t="s">
        <v>1072</v>
      </c>
      <c r="U28" s="109">
        <v>62</v>
      </c>
      <c r="V28" s="109">
        <v>4.1473600274252398E-2</v>
      </c>
      <c r="W28" s="109">
        <v>0.27275959774955</v>
      </c>
      <c r="X28" s="109">
        <v>-0.10187881914656299</v>
      </c>
      <c r="Y28" s="109">
        <v>-0.30442048358567902</v>
      </c>
      <c r="Z28" s="109">
        <v>-0.34137979138236701</v>
      </c>
      <c r="AA28" s="109">
        <v>-0.10662811814090099</v>
      </c>
      <c r="AB28" s="109">
        <v>0.232405258359312</v>
      </c>
      <c r="AC28" s="109">
        <v>0.46957567742072998</v>
      </c>
      <c r="AD28" s="109">
        <v>0.76015546395368405</v>
      </c>
      <c r="AE28" s="109">
        <v>0.88112607354851002</v>
      </c>
      <c r="AF28" s="109">
        <v>1.10943252772818</v>
      </c>
      <c r="AG28" s="109">
        <v>1.42256042338776</v>
      </c>
      <c r="AH28" s="109">
        <v>1.1798813214767201</v>
      </c>
    </row>
    <row r="29" spans="1:34" x14ac:dyDescent="0.25">
      <c r="A29" s="109" t="s">
        <v>1131</v>
      </c>
      <c r="B29" s="109" t="s">
        <v>1132</v>
      </c>
      <c r="C29" s="109">
        <v>14225.1</v>
      </c>
      <c r="D29" s="109">
        <v>1.5183734202739301</v>
      </c>
      <c r="E29" s="109">
        <v>1.86495417292462</v>
      </c>
      <c r="F29" s="109">
        <v>1.0897550219871499</v>
      </c>
      <c r="G29" s="109">
        <v>0.36652769162330301</v>
      </c>
      <c r="H29" s="109">
        <v>0.12190596387057</v>
      </c>
      <c r="I29" s="109">
        <v>0.90696220615093304</v>
      </c>
      <c r="J29" s="109">
        <v>-0.20673280654197701</v>
      </c>
      <c r="K29" s="109">
        <v>-4.7875086556496901E-2</v>
      </c>
      <c r="L29" s="109" t="s">
        <v>1098</v>
      </c>
      <c r="M29" s="109" t="s">
        <v>1070</v>
      </c>
      <c r="N29" s="109" t="s">
        <v>1070</v>
      </c>
      <c r="O29" s="109" t="s">
        <v>1071</v>
      </c>
      <c r="P29" s="109" t="s">
        <v>1071</v>
      </c>
      <c r="Q29" s="109" t="s">
        <v>1075</v>
      </c>
      <c r="R29" s="109" t="s">
        <v>1071</v>
      </c>
      <c r="S29" s="109" t="s">
        <v>1071</v>
      </c>
      <c r="T29" s="109" t="s">
        <v>1072</v>
      </c>
      <c r="U29" s="109">
        <v>35</v>
      </c>
      <c r="V29" s="109">
        <v>0.87007076832512897</v>
      </c>
      <c r="W29" s="109">
        <v>0.84983338528753505</v>
      </c>
      <c r="X29" s="109">
        <v>0.65228931860952</v>
      </c>
      <c r="Y29" s="109">
        <v>0.36882951125798202</v>
      </c>
      <c r="Z29" s="109">
        <v>0.172765145358728</v>
      </c>
      <c r="AA29" s="109">
        <v>0.29684782164697099</v>
      </c>
      <c r="AB29" s="109">
        <v>0.63658910344826902</v>
      </c>
      <c r="AC29" s="109">
        <v>1.00577168043208</v>
      </c>
      <c r="AD29" s="109">
        <v>1.32336077546958</v>
      </c>
      <c r="AE29" s="109">
        <v>1.25410156511565</v>
      </c>
      <c r="AF29" s="109">
        <v>1.34652150408593</v>
      </c>
      <c r="AG29" s="109">
        <v>1.46639289483444</v>
      </c>
      <c r="AH29" s="109">
        <v>1.5183734202739301</v>
      </c>
    </row>
    <row r="30" spans="1:34" x14ac:dyDescent="0.25">
      <c r="A30" s="109" t="s">
        <v>1133</v>
      </c>
      <c r="B30" s="109" t="s">
        <v>1134</v>
      </c>
      <c r="C30" s="109">
        <v>11964.1</v>
      </c>
      <c r="D30" s="109">
        <v>0.71342416720351798</v>
      </c>
      <c r="E30" s="109">
        <v>6.0945391983187797E-2</v>
      </c>
      <c r="F30" s="109">
        <v>-0.47027274226354598</v>
      </c>
      <c r="G30" s="109">
        <v>0.43489570590106302</v>
      </c>
      <c r="H30" s="109">
        <v>0.50870615081422499</v>
      </c>
      <c r="I30" s="109">
        <v>0.67763110754724698</v>
      </c>
      <c r="J30" s="109">
        <v>0.270802881216408</v>
      </c>
      <c r="K30" s="109">
        <v>-0.91266224061580503</v>
      </c>
      <c r="L30" s="109" t="s">
        <v>1078</v>
      </c>
      <c r="M30" s="109" t="s">
        <v>1075</v>
      </c>
      <c r="N30" s="109" t="s">
        <v>1069</v>
      </c>
      <c r="O30" s="109" t="s">
        <v>1071</v>
      </c>
      <c r="P30" s="109" t="s">
        <v>1075</v>
      </c>
      <c r="Q30" s="109" t="s">
        <v>1075</v>
      </c>
      <c r="R30" s="109" t="s">
        <v>1075</v>
      </c>
      <c r="S30" s="109" t="s">
        <v>1083</v>
      </c>
      <c r="T30" s="109" t="s">
        <v>1072</v>
      </c>
      <c r="U30" s="109">
        <v>113</v>
      </c>
      <c r="V30" s="109">
        <v>1.3506765126923099E-2</v>
      </c>
      <c r="W30" s="109">
        <v>0.135095347809602</v>
      </c>
      <c r="X30" s="109">
        <v>3.1546099380296302E-2</v>
      </c>
      <c r="Y30" s="109">
        <v>-0.30838471848607202</v>
      </c>
      <c r="Z30" s="109">
        <v>-0.43860991197937899</v>
      </c>
      <c r="AA30" s="109">
        <v>-0.18660892487112199</v>
      </c>
      <c r="AB30" s="109">
        <v>0.21787175701222999</v>
      </c>
      <c r="AC30" s="109">
        <v>0.56965254921257402</v>
      </c>
      <c r="AD30" s="109">
        <v>0.73074649969468797</v>
      </c>
      <c r="AE30" s="109">
        <v>0.58882181412037005</v>
      </c>
      <c r="AF30" s="109">
        <v>0.85754787268216903</v>
      </c>
      <c r="AG30" s="109">
        <v>1.0983483492878501</v>
      </c>
      <c r="AH30" s="109">
        <v>0.71342416720351798</v>
      </c>
    </row>
    <row r="31" spans="1:34" x14ac:dyDescent="0.25">
      <c r="A31" s="109" t="s">
        <v>1135</v>
      </c>
      <c r="B31" s="109" t="s">
        <v>1136</v>
      </c>
      <c r="C31" s="109">
        <v>2023.6</v>
      </c>
      <c r="D31" s="109">
        <v>2.0400984018792299</v>
      </c>
      <c r="E31" s="109">
        <v>0.64228204756688101</v>
      </c>
      <c r="F31" s="109">
        <v>1.8697689041125001</v>
      </c>
      <c r="G31" s="109">
        <v>1.0145381147796</v>
      </c>
      <c r="H31" s="109">
        <v>-1.0627841370944999</v>
      </c>
      <c r="I31" s="109">
        <v>-0.64683046613142303</v>
      </c>
      <c r="J31" s="109">
        <v>1.0013161040366501</v>
      </c>
      <c r="K31" s="109">
        <v>-2.1199209896863098</v>
      </c>
      <c r="L31" s="109" t="s">
        <v>1098</v>
      </c>
      <c r="M31" s="109" t="s">
        <v>1070</v>
      </c>
      <c r="N31" s="109" t="s">
        <v>1070</v>
      </c>
      <c r="O31" s="109" t="s">
        <v>1070</v>
      </c>
      <c r="P31" s="109" t="s">
        <v>1083</v>
      </c>
      <c r="Q31" s="109" t="s">
        <v>1069</v>
      </c>
      <c r="R31" s="109" t="s">
        <v>1070</v>
      </c>
      <c r="S31" s="109" t="s">
        <v>1083</v>
      </c>
      <c r="T31" s="109" t="s">
        <v>1072</v>
      </c>
      <c r="U31" s="109">
        <v>20</v>
      </c>
      <c r="V31" s="109">
        <v>3.8643744176959802E-2</v>
      </c>
      <c r="W31" s="109">
        <v>0.78640718022650302</v>
      </c>
      <c r="X31" s="109">
        <v>0.54784941469528503</v>
      </c>
      <c r="Y31" s="109">
        <v>-0.33329745597902999</v>
      </c>
      <c r="Z31" s="109">
        <v>-0.58255728949657903</v>
      </c>
      <c r="AA31" s="109">
        <v>-0.13298167428851701</v>
      </c>
      <c r="AB31" s="109">
        <v>0.47359206245923702</v>
      </c>
      <c r="AC31" s="109">
        <v>1.4151153874695901</v>
      </c>
      <c r="AD31" s="109">
        <v>1.7789132243485</v>
      </c>
      <c r="AE31" s="109">
        <v>1.84769583769902</v>
      </c>
      <c r="AF31" s="109">
        <v>2.3417503702840898</v>
      </c>
      <c r="AG31" s="109">
        <v>2.4406757911712198</v>
      </c>
      <c r="AH31" s="109">
        <v>2.0400984018792299</v>
      </c>
    </row>
    <row r="32" spans="1:34" x14ac:dyDescent="0.25">
      <c r="A32" s="109" t="s">
        <v>1137</v>
      </c>
      <c r="B32" s="109" t="s">
        <v>1138</v>
      </c>
      <c r="C32" s="109">
        <v>5115.3999999999996</v>
      </c>
      <c r="D32" s="109">
        <v>1.8884684127045801</v>
      </c>
      <c r="E32" s="109">
        <v>3.82746951027065</v>
      </c>
      <c r="F32" s="109">
        <v>0.69974808092447704</v>
      </c>
      <c r="G32" s="109">
        <v>0.39077391150727703</v>
      </c>
      <c r="H32" s="109">
        <v>-1.2945398848082501</v>
      </c>
      <c r="I32" s="109">
        <v>-0.725321979863921</v>
      </c>
      <c r="J32" s="109">
        <v>-0.529745000622318</v>
      </c>
      <c r="K32" s="109">
        <v>-0.56801765448366004</v>
      </c>
      <c r="L32" s="109" t="s">
        <v>1098</v>
      </c>
      <c r="M32" s="109" t="s">
        <v>1070</v>
      </c>
      <c r="N32" s="109" t="s">
        <v>1075</v>
      </c>
      <c r="O32" s="109" t="s">
        <v>1071</v>
      </c>
      <c r="P32" s="109" t="s">
        <v>1083</v>
      </c>
      <c r="Q32" s="109" t="s">
        <v>1069</v>
      </c>
      <c r="R32" s="109" t="s">
        <v>1069</v>
      </c>
      <c r="S32" s="109" t="s">
        <v>1069</v>
      </c>
      <c r="T32" s="109" t="s">
        <v>1072</v>
      </c>
      <c r="U32" s="109">
        <v>25</v>
      </c>
      <c r="V32" s="109">
        <v>1.10243661158078</v>
      </c>
      <c r="W32" s="109">
        <v>0.68061763462777602</v>
      </c>
      <c r="X32" s="109">
        <v>0.30158053087610998</v>
      </c>
      <c r="Y32" s="109">
        <v>0.22951911733883101</v>
      </c>
      <c r="Z32" s="109">
        <v>0.30167542424569499</v>
      </c>
      <c r="AA32" s="109">
        <v>0.54012074829998702</v>
      </c>
      <c r="AB32" s="109">
        <v>1.27950753911792</v>
      </c>
      <c r="AC32" s="109">
        <v>1.24114197510656</v>
      </c>
      <c r="AD32" s="109">
        <v>1.27238402484471</v>
      </c>
      <c r="AE32" s="109">
        <v>1.6189551618254701</v>
      </c>
      <c r="AF32" s="109">
        <v>2.3095883231781298</v>
      </c>
      <c r="AG32" s="109">
        <v>2.8413452962064198</v>
      </c>
      <c r="AH32" s="109">
        <v>1.8884684127045801</v>
      </c>
    </row>
    <row r="33" spans="1:34" x14ac:dyDescent="0.25">
      <c r="A33" s="109" t="s">
        <v>1139</v>
      </c>
      <c r="B33" s="109" t="s">
        <v>1140</v>
      </c>
      <c r="C33" s="109">
        <v>3876.8</v>
      </c>
      <c r="D33" s="109">
        <v>2.1326583936582</v>
      </c>
      <c r="E33" s="109">
        <v>3.0938556945721398</v>
      </c>
      <c r="F33" s="109">
        <v>1.47976196304983</v>
      </c>
      <c r="G33" s="109">
        <v>0.60411532041704996</v>
      </c>
      <c r="H33" s="109">
        <v>-1.03373916306958</v>
      </c>
      <c r="I33" s="109">
        <v>-1.0900608837444701</v>
      </c>
      <c r="J33" s="109">
        <v>-0.34239663658969</v>
      </c>
      <c r="K33" s="109">
        <v>-0.20220181015854899</v>
      </c>
      <c r="L33" s="109" t="s">
        <v>1098</v>
      </c>
      <c r="M33" s="109" t="s">
        <v>1070</v>
      </c>
      <c r="N33" s="109" t="s">
        <v>1070</v>
      </c>
      <c r="O33" s="109" t="s">
        <v>1075</v>
      </c>
      <c r="P33" s="109" t="s">
        <v>1083</v>
      </c>
      <c r="Q33" s="109" t="s">
        <v>1069</v>
      </c>
      <c r="R33" s="109" t="s">
        <v>1071</v>
      </c>
      <c r="S33" s="109" t="s">
        <v>1071</v>
      </c>
      <c r="T33" s="109" t="s">
        <v>1072</v>
      </c>
      <c r="U33" s="109">
        <v>18</v>
      </c>
      <c r="V33" s="109">
        <v>1.49376786715099</v>
      </c>
      <c r="W33" s="109">
        <v>0.94983572739968103</v>
      </c>
      <c r="X33" s="109">
        <v>0.894185196491876</v>
      </c>
      <c r="Y33" s="109">
        <v>0.40758426203036602</v>
      </c>
      <c r="Z33" s="109">
        <v>0.26246743035606401</v>
      </c>
      <c r="AA33" s="109">
        <v>0.78262008248666204</v>
      </c>
      <c r="AB33" s="109">
        <v>1.3480600105391201</v>
      </c>
      <c r="AC33" s="109">
        <v>1.4928759082460501</v>
      </c>
      <c r="AD33" s="109">
        <v>1.7897389229514</v>
      </c>
      <c r="AE33" s="109">
        <v>1.4621806745141701</v>
      </c>
      <c r="AF33" s="109">
        <v>1.50754609291168</v>
      </c>
      <c r="AG33" s="109">
        <v>2.2380722587056301</v>
      </c>
      <c r="AH33" s="109">
        <v>2.1326583936582</v>
      </c>
    </row>
    <row r="34" spans="1:34" x14ac:dyDescent="0.25">
      <c r="A34" s="109" t="s">
        <v>1141</v>
      </c>
      <c r="B34" s="109" t="s">
        <v>1142</v>
      </c>
      <c r="C34" s="109">
        <v>13582.7</v>
      </c>
      <c r="D34" s="109">
        <v>1.12618240980461</v>
      </c>
      <c r="E34" s="109">
        <v>0.72813225272754301</v>
      </c>
      <c r="F34" s="109">
        <v>0.69974808092447704</v>
      </c>
      <c r="G34" s="109">
        <v>0.84250499956531799</v>
      </c>
      <c r="H34" s="109">
        <v>-0.39576265332938798</v>
      </c>
      <c r="I34" s="109">
        <v>0.11049117464716</v>
      </c>
      <c r="J34" s="109">
        <v>0.35374747845968502</v>
      </c>
      <c r="K34" s="109">
        <v>-0.66105945992940995</v>
      </c>
      <c r="L34" s="109" t="s">
        <v>1098</v>
      </c>
      <c r="M34" s="109" t="s">
        <v>1070</v>
      </c>
      <c r="N34" s="109" t="s">
        <v>1075</v>
      </c>
      <c r="O34" s="109" t="s">
        <v>1075</v>
      </c>
      <c r="P34" s="109" t="s">
        <v>1069</v>
      </c>
      <c r="Q34" s="109" t="s">
        <v>1071</v>
      </c>
      <c r="R34" s="109" t="s">
        <v>1075</v>
      </c>
      <c r="S34" s="109" t="s">
        <v>1069</v>
      </c>
      <c r="T34" s="109" t="s">
        <v>1072</v>
      </c>
      <c r="U34" s="109">
        <v>68</v>
      </c>
      <c r="V34" s="109">
        <v>0.55994713261940499</v>
      </c>
      <c r="W34" s="109">
        <v>0.31716974453908497</v>
      </c>
      <c r="X34" s="109">
        <v>-0.124992526278852</v>
      </c>
      <c r="Y34" s="109">
        <v>-9.2797440441086301E-2</v>
      </c>
      <c r="Z34" s="109">
        <v>-6.0781878934050598E-2</v>
      </c>
      <c r="AA34" s="109">
        <v>0.12935772122740699</v>
      </c>
      <c r="AB34" s="109">
        <v>0.69125352369274595</v>
      </c>
      <c r="AC34" s="109">
        <v>0.63911683351763604</v>
      </c>
      <c r="AD34" s="109">
        <v>0.614781840487297</v>
      </c>
      <c r="AE34" s="109">
        <v>0.61750928394127802</v>
      </c>
      <c r="AF34" s="109">
        <v>0.88480075088716703</v>
      </c>
      <c r="AG34" s="109">
        <v>1.01258752304932</v>
      </c>
      <c r="AH34" s="109">
        <v>1.12618240980461</v>
      </c>
    </row>
    <row r="35" spans="1:34" x14ac:dyDescent="0.25">
      <c r="A35" s="109" t="s">
        <v>1143</v>
      </c>
      <c r="B35" s="109" t="s">
        <v>1144</v>
      </c>
      <c r="C35" s="109">
        <v>14842.3</v>
      </c>
      <c r="D35" s="109">
        <v>2.9728662978666698</v>
      </c>
      <c r="E35" s="109">
        <v>2.7747342555524899</v>
      </c>
      <c r="F35" s="109">
        <v>-0.47027274226354598</v>
      </c>
      <c r="G35" s="109">
        <v>0.91686709808396705</v>
      </c>
      <c r="H35" s="109">
        <v>-0.71902471430343096</v>
      </c>
      <c r="I35" s="109">
        <v>0.27262738680962101</v>
      </c>
      <c r="J35" s="109">
        <v>-4.39635340591151E-2</v>
      </c>
      <c r="K35" s="109">
        <v>-1.17908490203727</v>
      </c>
      <c r="L35" s="109" t="s">
        <v>1098</v>
      </c>
      <c r="M35" s="109" t="s">
        <v>1070</v>
      </c>
      <c r="N35" s="109" t="s">
        <v>1069</v>
      </c>
      <c r="O35" s="109" t="s">
        <v>1070</v>
      </c>
      <c r="P35" s="109" t="s">
        <v>1083</v>
      </c>
      <c r="Q35" s="109" t="s">
        <v>1071</v>
      </c>
      <c r="R35" s="109" t="s">
        <v>1071</v>
      </c>
      <c r="S35" s="109" t="s">
        <v>1083</v>
      </c>
      <c r="T35" s="109" t="s">
        <v>1072</v>
      </c>
      <c r="U35" s="109">
        <v>8</v>
      </c>
      <c r="V35" s="109">
        <v>1.31021172569735</v>
      </c>
      <c r="W35" s="109">
        <v>1.4476841864558601</v>
      </c>
      <c r="X35" s="109">
        <v>0.92546519359131596</v>
      </c>
      <c r="Y35" s="109">
        <v>0.54166484290560701</v>
      </c>
      <c r="Z35" s="109">
        <v>0.43212486009579298</v>
      </c>
      <c r="AA35" s="109">
        <v>0.66409373704368002</v>
      </c>
      <c r="AB35" s="109">
        <v>1.4405031947648299</v>
      </c>
      <c r="AC35" s="109">
        <v>1.99887720293048</v>
      </c>
      <c r="AD35" s="109">
        <v>1.91269117475433</v>
      </c>
      <c r="AE35" s="109">
        <v>2.0850755837947399</v>
      </c>
      <c r="AF35" s="109">
        <v>2.2452137405336998</v>
      </c>
      <c r="AG35" s="109">
        <v>2.8622131789346601</v>
      </c>
      <c r="AH35" s="109">
        <v>2.9728662978666698</v>
      </c>
    </row>
    <row r="36" spans="1:34" x14ac:dyDescent="0.25">
      <c r="A36" s="109" t="s">
        <v>1145</v>
      </c>
      <c r="B36" s="109" t="s">
        <v>1146</v>
      </c>
      <c r="C36" s="109">
        <v>4826.5</v>
      </c>
      <c r="D36" s="109">
        <v>0.151071247039646</v>
      </c>
      <c r="E36" s="109">
        <v>-0.54672291770840398</v>
      </c>
      <c r="F36" s="109">
        <v>1.8697689041125001</v>
      </c>
      <c r="G36" s="109">
        <v>0.73722344130766204</v>
      </c>
      <c r="H36" s="109">
        <v>-1.26556269259562</v>
      </c>
      <c r="I36" s="109">
        <v>-1.5287323863975899</v>
      </c>
      <c r="J36" s="109">
        <v>-0.58235354002822703</v>
      </c>
      <c r="K36" s="109">
        <v>-0.75192827425421405</v>
      </c>
      <c r="L36" s="109" t="s">
        <v>1075</v>
      </c>
      <c r="M36" s="109" t="s">
        <v>1069</v>
      </c>
      <c r="N36" s="109" t="s">
        <v>1070</v>
      </c>
      <c r="O36" s="109" t="s">
        <v>1075</v>
      </c>
      <c r="P36" s="109" t="s">
        <v>1083</v>
      </c>
      <c r="Q36" s="109" t="s">
        <v>1083</v>
      </c>
      <c r="R36" s="109" t="s">
        <v>1069</v>
      </c>
      <c r="S36" s="109" t="s">
        <v>1069</v>
      </c>
      <c r="T36" s="109" t="s">
        <v>1072</v>
      </c>
      <c r="U36" s="109">
        <v>156</v>
      </c>
      <c r="V36" s="109">
        <v>0.60598681929061204</v>
      </c>
      <c r="W36" s="109">
        <v>0.71402607748650404</v>
      </c>
      <c r="X36" s="109">
        <v>0.49472246292314298</v>
      </c>
      <c r="Y36" s="109">
        <v>0.11725123678129901</v>
      </c>
      <c r="Z36" s="109">
        <v>-0.32483347669177098</v>
      </c>
      <c r="AA36" s="109">
        <v>-0.13221607577592301</v>
      </c>
      <c r="AB36" s="109">
        <v>-0.108973701729028</v>
      </c>
      <c r="AC36" s="109">
        <v>-0.11046643554129799</v>
      </c>
      <c r="AD36" s="109">
        <v>-2.0762772643095801E-2</v>
      </c>
      <c r="AE36" s="109">
        <v>-0.30001321733363301</v>
      </c>
      <c r="AF36" s="109">
        <v>1.02094462526127E-2</v>
      </c>
      <c r="AG36" s="109">
        <v>0.28131708898953101</v>
      </c>
      <c r="AH36" s="109">
        <v>0.151071247039646</v>
      </c>
    </row>
    <row r="37" spans="1:34" x14ac:dyDescent="0.25">
      <c r="A37" s="109" t="s">
        <v>1147</v>
      </c>
      <c r="B37" s="109" t="s">
        <v>1148</v>
      </c>
      <c r="C37" s="109">
        <v>10322.200000000001</v>
      </c>
      <c r="D37" s="109">
        <v>1.2992524564482499</v>
      </c>
      <c r="E37" s="109">
        <v>1.33395844269079</v>
      </c>
      <c r="F37" s="109">
        <v>0.69974808092447704</v>
      </c>
      <c r="G37" s="109">
        <v>0.89315001707931396</v>
      </c>
      <c r="H37" s="109">
        <v>-1.32754148562398</v>
      </c>
      <c r="I37" s="109">
        <v>-1.29427235094283</v>
      </c>
      <c r="J37" s="109">
        <v>-1.6006724037255001E-2</v>
      </c>
      <c r="K37" s="109">
        <v>-1.1938489174707001</v>
      </c>
      <c r="L37" s="109" t="s">
        <v>1098</v>
      </c>
      <c r="M37" s="109" t="s">
        <v>1070</v>
      </c>
      <c r="N37" s="109" t="s">
        <v>1075</v>
      </c>
      <c r="O37" s="109" t="s">
        <v>1070</v>
      </c>
      <c r="P37" s="109" t="s">
        <v>1083</v>
      </c>
      <c r="Q37" s="109" t="s">
        <v>1083</v>
      </c>
      <c r="R37" s="109" t="s">
        <v>1075</v>
      </c>
      <c r="S37" s="109" t="s">
        <v>1083</v>
      </c>
      <c r="T37" s="109" t="s">
        <v>1072</v>
      </c>
      <c r="U37" s="109">
        <v>51</v>
      </c>
      <c r="V37" s="109">
        <v>1.55346601485623</v>
      </c>
      <c r="W37" s="109">
        <v>1.20834702149262</v>
      </c>
      <c r="X37" s="109">
        <v>0.52598086644324205</v>
      </c>
      <c r="Y37" s="109">
        <v>4.3521186495576798E-2</v>
      </c>
      <c r="Z37" s="109">
        <v>-4.7273611334618701E-2</v>
      </c>
      <c r="AA37" s="109">
        <v>0.228041219040651</v>
      </c>
      <c r="AB37" s="109">
        <v>1.2137528615453801</v>
      </c>
      <c r="AC37" s="109">
        <v>1.5039565820135401</v>
      </c>
      <c r="AD37" s="109">
        <v>1.6491184067584701</v>
      </c>
      <c r="AE37" s="109">
        <v>1.2168704149259499</v>
      </c>
      <c r="AF37" s="109">
        <v>1.48809227121527</v>
      </c>
      <c r="AG37" s="109">
        <v>1.9021391933335901</v>
      </c>
      <c r="AH37" s="109">
        <v>1.2992524564482499</v>
      </c>
    </row>
    <row r="38" spans="1:34" x14ac:dyDescent="0.25">
      <c r="A38" s="109" t="s">
        <v>1149</v>
      </c>
      <c r="B38" s="109" t="s">
        <v>1150</v>
      </c>
      <c r="C38" s="109">
        <v>10257.4</v>
      </c>
      <c r="D38" s="109">
        <v>1.27739546808736</v>
      </c>
      <c r="E38" s="109">
        <v>0.47868843786385201</v>
      </c>
      <c r="F38" s="109">
        <v>0.69974808092447704</v>
      </c>
      <c r="G38" s="109">
        <v>0.89124230990958297</v>
      </c>
      <c r="H38" s="109">
        <v>-1.30749096409622</v>
      </c>
      <c r="I38" s="109">
        <v>-1.0947869734070801</v>
      </c>
      <c r="J38" s="109">
        <v>-2.1924250910193201E-2</v>
      </c>
      <c r="K38" s="109">
        <v>-2.2553053115180002</v>
      </c>
      <c r="L38" s="109" t="s">
        <v>1098</v>
      </c>
      <c r="M38" s="109" t="s">
        <v>1070</v>
      </c>
      <c r="N38" s="109" t="s">
        <v>1075</v>
      </c>
      <c r="O38" s="109" t="s">
        <v>1070</v>
      </c>
      <c r="P38" s="109" t="s">
        <v>1083</v>
      </c>
      <c r="Q38" s="109" t="s">
        <v>1069</v>
      </c>
      <c r="R38" s="109" t="s">
        <v>1075</v>
      </c>
      <c r="S38" s="109" t="s">
        <v>1083</v>
      </c>
      <c r="T38" s="109" t="s">
        <v>1072</v>
      </c>
      <c r="U38" s="109">
        <v>55</v>
      </c>
      <c r="V38" s="109">
        <v>0.97880692083032195</v>
      </c>
      <c r="W38" s="109">
        <v>0.95589662290114696</v>
      </c>
      <c r="X38" s="109">
        <v>0.32946247250273403</v>
      </c>
      <c r="Y38" s="109">
        <v>5.1892597987352303E-2</v>
      </c>
      <c r="Z38" s="109">
        <v>2.7928864986866099E-3</v>
      </c>
      <c r="AA38" s="109">
        <v>0.28827062160736899</v>
      </c>
      <c r="AB38" s="109">
        <v>1.1993422460797201</v>
      </c>
      <c r="AC38" s="109">
        <v>1.6379275345370501</v>
      </c>
      <c r="AD38" s="109">
        <v>1.4327683438605601</v>
      </c>
      <c r="AE38" s="109">
        <v>1.1966794198708901</v>
      </c>
      <c r="AF38" s="109">
        <v>1.29770518982505</v>
      </c>
      <c r="AG38" s="109">
        <v>1.5066809426405099</v>
      </c>
      <c r="AH38" s="109">
        <v>1.27739546808736</v>
      </c>
    </row>
    <row r="39" spans="1:34" x14ac:dyDescent="0.25">
      <c r="A39" s="109" t="s">
        <v>1151</v>
      </c>
      <c r="B39" s="109" t="s">
        <v>1152</v>
      </c>
      <c r="C39" s="109">
        <v>8808.7000000000007</v>
      </c>
      <c r="D39" s="109">
        <v>1.1987224053407499</v>
      </c>
      <c r="E39" s="109">
        <v>2.1783303312947502</v>
      </c>
      <c r="F39" s="109">
        <v>-0.47027274226354598</v>
      </c>
      <c r="G39" s="109">
        <v>0.596889907630619</v>
      </c>
      <c r="H39" s="109">
        <v>0.29209806046969999</v>
      </c>
      <c r="I39" s="109">
        <v>0.79464762837870695</v>
      </c>
      <c r="J39" s="109">
        <v>-0.59372862055273401</v>
      </c>
      <c r="K39" s="109">
        <v>-0.28465798650781698</v>
      </c>
      <c r="L39" s="109" t="s">
        <v>1098</v>
      </c>
      <c r="M39" s="109" t="s">
        <v>1070</v>
      </c>
      <c r="N39" s="109" t="s">
        <v>1069</v>
      </c>
      <c r="O39" s="109" t="s">
        <v>1075</v>
      </c>
      <c r="P39" s="109" t="s">
        <v>1075</v>
      </c>
      <c r="Q39" s="109" t="s">
        <v>1075</v>
      </c>
      <c r="R39" s="109" t="s">
        <v>1069</v>
      </c>
      <c r="S39" s="109" t="s">
        <v>1069</v>
      </c>
      <c r="T39" s="109" t="s">
        <v>1072</v>
      </c>
      <c r="U39" s="109">
        <v>60</v>
      </c>
      <c r="V39" s="109">
        <v>-6.5521631858633606E-2</v>
      </c>
      <c r="W39" s="109">
        <v>-0.36800394737508801</v>
      </c>
      <c r="X39" s="109">
        <v>-0.230986692793064</v>
      </c>
      <c r="Y39" s="109">
        <v>-0.13784673104878301</v>
      </c>
      <c r="Z39" s="109">
        <v>-0.318838460158959</v>
      </c>
      <c r="AA39" s="109">
        <v>-0.25347554765272001</v>
      </c>
      <c r="AB39" s="109">
        <v>2.2228338826860702E-2</v>
      </c>
      <c r="AC39" s="109">
        <v>0.67156525484729501</v>
      </c>
      <c r="AD39" s="109">
        <v>0.75802088530165601</v>
      </c>
      <c r="AE39" s="109">
        <v>0.45826742271419502</v>
      </c>
      <c r="AF39" s="109">
        <v>0.79893804697757598</v>
      </c>
      <c r="AG39" s="109">
        <v>1.1836302722312999</v>
      </c>
      <c r="AH39" s="109">
        <v>1.1987224053407499</v>
      </c>
    </row>
    <row r="40" spans="1:34" x14ac:dyDescent="0.25">
      <c r="A40" s="109" t="s">
        <v>1153</v>
      </c>
      <c r="B40" s="109" t="s">
        <v>1154</v>
      </c>
      <c r="C40" s="109">
        <v>3417.3</v>
      </c>
      <c r="D40" s="109">
        <v>2.52841431240092</v>
      </c>
      <c r="E40" s="109">
        <v>0.71189228540509297</v>
      </c>
      <c r="F40" s="109">
        <v>1.8697689041125001</v>
      </c>
      <c r="G40" s="109">
        <v>1.19311998784262</v>
      </c>
      <c r="H40" s="109">
        <v>-0.19155233113125</v>
      </c>
      <c r="I40" s="109">
        <v>-0.435275173478466</v>
      </c>
      <c r="J40" s="109">
        <v>1.30962778726882</v>
      </c>
      <c r="K40" s="109">
        <v>-0.60395292811005297</v>
      </c>
      <c r="L40" s="109" t="s">
        <v>1098</v>
      </c>
      <c r="M40" s="109" t="s">
        <v>1070</v>
      </c>
      <c r="N40" s="109" t="s">
        <v>1070</v>
      </c>
      <c r="O40" s="109" t="s">
        <v>1070</v>
      </c>
      <c r="P40" s="109" t="s">
        <v>1071</v>
      </c>
      <c r="Q40" s="109" t="s">
        <v>1069</v>
      </c>
      <c r="R40" s="109" t="s">
        <v>1070</v>
      </c>
      <c r="S40" s="109" t="s">
        <v>1069</v>
      </c>
      <c r="T40" s="109" t="s">
        <v>1072</v>
      </c>
      <c r="U40" s="109">
        <v>14</v>
      </c>
      <c r="V40" s="109">
        <v>0.618891385708773</v>
      </c>
      <c r="W40" s="109">
        <v>0.54925403511487503</v>
      </c>
      <c r="X40" s="109">
        <v>0.39358751841267697</v>
      </c>
      <c r="Y40" s="109">
        <v>-0.223450199392767</v>
      </c>
      <c r="Z40" s="109">
        <v>-0.20636387391564201</v>
      </c>
      <c r="AA40" s="109">
        <v>0.62674629954074901</v>
      </c>
      <c r="AB40" s="109">
        <v>1.40600505455613</v>
      </c>
      <c r="AC40" s="109">
        <v>1.1023932487079799</v>
      </c>
      <c r="AD40" s="109">
        <v>0.97003001157175905</v>
      </c>
      <c r="AE40" s="109">
        <v>1.3787170387415499</v>
      </c>
      <c r="AF40" s="109">
        <v>1.68469585052756</v>
      </c>
      <c r="AG40" s="109">
        <v>1.9799495070336199</v>
      </c>
      <c r="AH40" s="109">
        <v>2.52841431240092</v>
      </c>
    </row>
    <row r="41" spans="1:34" x14ac:dyDescent="0.25">
      <c r="A41" s="109" t="s">
        <v>1155</v>
      </c>
      <c r="B41" s="109" t="s">
        <v>1156</v>
      </c>
      <c r="C41" s="109">
        <v>2522.6999999999998</v>
      </c>
      <c r="D41" s="109">
        <v>2.6531041922415901</v>
      </c>
      <c r="E41" s="109">
        <v>10.9277359259</v>
      </c>
      <c r="F41" s="109">
        <v>0.30974113986180302</v>
      </c>
      <c r="G41" s="109">
        <v>0.146422117278701</v>
      </c>
      <c r="H41" s="109">
        <v>7.3569048430814396E-2</v>
      </c>
      <c r="I41" s="109">
        <v>1.5280239190928699</v>
      </c>
      <c r="J41" s="109">
        <v>0.47141322734193802</v>
      </c>
      <c r="K41" s="109">
        <v>-0.172617913990046</v>
      </c>
      <c r="L41" s="109" t="s">
        <v>1098</v>
      </c>
      <c r="M41" s="109" t="s">
        <v>1070</v>
      </c>
      <c r="N41" s="109" t="s">
        <v>1071</v>
      </c>
      <c r="O41" s="109" t="s">
        <v>1071</v>
      </c>
      <c r="P41" s="109" t="s">
        <v>1071</v>
      </c>
      <c r="Q41" s="109" t="s">
        <v>1070</v>
      </c>
      <c r="R41" s="109" t="s">
        <v>1075</v>
      </c>
      <c r="S41" s="109" t="s">
        <v>1071</v>
      </c>
      <c r="T41" s="109" t="s">
        <v>1072</v>
      </c>
      <c r="U41" s="109">
        <v>12</v>
      </c>
      <c r="V41" s="109">
        <v>9.5543410517479999E-2</v>
      </c>
      <c r="W41" s="109">
        <v>1.1133007538083599E-3</v>
      </c>
      <c r="X41" s="109">
        <v>-2.1672228894915099E-3</v>
      </c>
      <c r="Y41" s="109">
        <v>-4.9011975643781701E-2</v>
      </c>
      <c r="Z41" s="109">
        <v>0.171045600113409</v>
      </c>
      <c r="AA41" s="109">
        <v>0.51109875229000501</v>
      </c>
      <c r="AB41" s="109">
        <v>0.98472237413553299</v>
      </c>
      <c r="AC41" s="109">
        <v>1.18098829225013</v>
      </c>
      <c r="AD41" s="109">
        <v>0.97370484089596099</v>
      </c>
      <c r="AE41" s="109">
        <v>0.83278471888336103</v>
      </c>
      <c r="AF41" s="109">
        <v>1.60727030990847</v>
      </c>
      <c r="AG41" s="109">
        <v>2.48380711238865</v>
      </c>
      <c r="AH41" s="109">
        <v>2.6531041922415901</v>
      </c>
    </row>
    <row r="42" spans="1:34" x14ac:dyDescent="0.25">
      <c r="A42" s="109" t="s">
        <v>1157</v>
      </c>
      <c r="B42" s="109" t="s">
        <v>1158</v>
      </c>
      <c r="C42" s="109">
        <v>11441.1</v>
      </c>
      <c r="D42" s="109">
        <v>2.8934612261815902</v>
      </c>
      <c r="E42" s="109">
        <v>2.9784446574326302</v>
      </c>
      <c r="F42" s="109">
        <v>1.0897550219871499</v>
      </c>
      <c r="G42" s="109">
        <v>0.794153938230724</v>
      </c>
      <c r="H42" s="109">
        <v>-8.2678308175734197E-2</v>
      </c>
      <c r="I42" s="109">
        <v>1.04119319326451</v>
      </c>
      <c r="J42" s="109">
        <v>-0.306191641458741</v>
      </c>
      <c r="K42" s="109">
        <v>-0.352350147423656</v>
      </c>
      <c r="L42" s="109" t="s">
        <v>1098</v>
      </c>
      <c r="M42" s="109" t="s">
        <v>1070</v>
      </c>
      <c r="N42" s="109" t="s">
        <v>1070</v>
      </c>
      <c r="O42" s="109" t="s">
        <v>1075</v>
      </c>
      <c r="P42" s="109" t="s">
        <v>1071</v>
      </c>
      <c r="Q42" s="109" t="s">
        <v>1070</v>
      </c>
      <c r="R42" s="109" t="s">
        <v>1071</v>
      </c>
      <c r="S42" s="109" t="s">
        <v>1069</v>
      </c>
      <c r="T42" s="109" t="s">
        <v>1072</v>
      </c>
      <c r="U42" s="109">
        <v>10</v>
      </c>
      <c r="V42" s="109">
        <v>1.1285109220390901</v>
      </c>
      <c r="W42" s="109">
        <v>1.1764421429673</v>
      </c>
      <c r="X42" s="109">
        <v>1.2208044776424101</v>
      </c>
      <c r="Y42" s="109">
        <v>1.2664349497196199</v>
      </c>
      <c r="Z42" s="109">
        <v>1.2895566982077</v>
      </c>
      <c r="AA42" s="109">
        <v>1.35967197024444</v>
      </c>
      <c r="AB42" s="109">
        <v>1.8516233130600599</v>
      </c>
      <c r="AC42" s="109">
        <v>2.1699518188687201</v>
      </c>
      <c r="AD42" s="109">
        <v>1.66183767764398</v>
      </c>
      <c r="AE42" s="109">
        <v>1.6559651044005299</v>
      </c>
      <c r="AF42" s="109">
        <v>1.9276847971509099</v>
      </c>
      <c r="AG42" s="109">
        <v>2.3492282105384001</v>
      </c>
      <c r="AH42" s="109">
        <v>2.8934612261815902</v>
      </c>
    </row>
    <row r="43" spans="1:34" x14ac:dyDescent="0.25">
      <c r="A43" s="109" t="s">
        <v>1159</v>
      </c>
      <c r="B43" s="109" t="s">
        <v>1160</v>
      </c>
      <c r="C43" s="109">
        <v>3902.2</v>
      </c>
      <c r="D43" s="109">
        <v>5.3691819552051303</v>
      </c>
      <c r="E43" s="109">
        <v>1.6001429449676099</v>
      </c>
      <c r="F43" s="109">
        <v>-8.0265801200871498E-2</v>
      </c>
      <c r="G43" s="109">
        <v>1.12898788117731</v>
      </c>
      <c r="H43" s="109">
        <v>-0.393353952691602</v>
      </c>
      <c r="I43" s="109">
        <v>0.78625673981987998</v>
      </c>
      <c r="J43" s="109">
        <v>1.11790616887978</v>
      </c>
      <c r="K43" s="109">
        <v>-0.77309953244717999</v>
      </c>
      <c r="L43" s="109" t="s">
        <v>1098</v>
      </c>
      <c r="M43" s="109" t="s">
        <v>1070</v>
      </c>
      <c r="N43" s="109" t="s">
        <v>1071</v>
      </c>
      <c r="O43" s="109" t="s">
        <v>1070</v>
      </c>
      <c r="P43" s="109" t="s">
        <v>1069</v>
      </c>
      <c r="Q43" s="109" t="s">
        <v>1075</v>
      </c>
      <c r="R43" s="109" t="s">
        <v>1070</v>
      </c>
      <c r="S43" s="109" t="s">
        <v>1069</v>
      </c>
      <c r="T43" s="109" t="s">
        <v>1072</v>
      </c>
      <c r="U43" s="109">
        <v>1</v>
      </c>
      <c r="V43" s="109">
        <v>2.2599517143080501</v>
      </c>
      <c r="W43" s="109">
        <v>1.8398249234621</v>
      </c>
      <c r="X43" s="109">
        <v>2.1887495460436699</v>
      </c>
      <c r="Y43" s="109">
        <v>2.3814308630946499</v>
      </c>
      <c r="Z43" s="109">
        <v>1.9164443393203201</v>
      </c>
      <c r="AA43" s="109">
        <v>2.2938451546750902</v>
      </c>
      <c r="AB43" s="109">
        <v>2.8674423958903601</v>
      </c>
      <c r="AC43" s="109">
        <v>4.2933591973116698</v>
      </c>
      <c r="AD43" s="109">
        <v>1.90946708895141</v>
      </c>
      <c r="AE43" s="109">
        <v>2.0308316911598099</v>
      </c>
      <c r="AF43" s="109">
        <v>2.5001992759742002</v>
      </c>
      <c r="AG43" s="109">
        <v>3.6491608528921402</v>
      </c>
      <c r="AH43" s="109">
        <v>5.3691819552051303</v>
      </c>
    </row>
    <row r="44" spans="1:34" x14ac:dyDescent="0.25">
      <c r="A44" s="109" t="s">
        <v>1161</v>
      </c>
      <c r="B44" s="109" t="s">
        <v>1162</v>
      </c>
      <c r="C44" s="109">
        <v>7924.5</v>
      </c>
      <c r="D44" s="109">
        <v>1.6958709248627799</v>
      </c>
      <c r="E44" s="109">
        <v>1.22962120310664</v>
      </c>
      <c r="F44" s="109">
        <v>1.47976196304983</v>
      </c>
      <c r="G44" s="109">
        <v>0.88704367170679499</v>
      </c>
      <c r="H44" s="109">
        <v>5.2148815821127598E-2</v>
      </c>
      <c r="I44" s="109">
        <v>1.28537553754503</v>
      </c>
      <c r="J44" s="109">
        <v>-0.50911583793542103</v>
      </c>
      <c r="K44" s="109">
        <v>-9.2278863460075106E-2</v>
      </c>
      <c r="L44" s="109" t="s">
        <v>1098</v>
      </c>
      <c r="M44" s="109" t="s">
        <v>1070</v>
      </c>
      <c r="N44" s="109" t="s">
        <v>1070</v>
      </c>
      <c r="O44" s="109" t="s">
        <v>1075</v>
      </c>
      <c r="P44" s="109" t="s">
        <v>1071</v>
      </c>
      <c r="Q44" s="109" t="s">
        <v>1070</v>
      </c>
      <c r="R44" s="109" t="s">
        <v>1069</v>
      </c>
      <c r="S44" s="109" t="s">
        <v>1071</v>
      </c>
      <c r="T44" s="109" t="s">
        <v>1072</v>
      </c>
      <c r="U44" s="109">
        <v>31</v>
      </c>
      <c r="V44" s="109">
        <v>1.2122301125591399</v>
      </c>
      <c r="W44" s="109">
        <v>1.2062808929092801</v>
      </c>
      <c r="X44" s="109">
        <v>1.2703050760319701</v>
      </c>
      <c r="Y44" s="109">
        <v>0.86106074463331295</v>
      </c>
      <c r="Z44" s="109">
        <v>0.61685677925147897</v>
      </c>
      <c r="AA44" s="109">
        <v>0.696121861038279</v>
      </c>
      <c r="AB44" s="109">
        <v>1.24177672230868</v>
      </c>
      <c r="AC44" s="109">
        <v>1.37931229502736</v>
      </c>
      <c r="AD44" s="109">
        <v>1.2316949155752901</v>
      </c>
      <c r="AE44" s="109">
        <v>1.1364035019358101</v>
      </c>
      <c r="AF44" s="109">
        <v>1.3278388714991201</v>
      </c>
      <c r="AG44" s="109">
        <v>1.56996429370145</v>
      </c>
      <c r="AH44" s="109">
        <v>1.6958709248627799</v>
      </c>
    </row>
    <row r="45" spans="1:34" x14ac:dyDescent="0.25">
      <c r="A45" s="109" t="s">
        <v>1163</v>
      </c>
      <c r="B45" s="109" t="s">
        <v>1164</v>
      </c>
      <c r="C45" s="109">
        <v>1229.8</v>
      </c>
      <c r="D45" s="109">
        <v>1.49698330985256</v>
      </c>
      <c r="E45" s="109">
        <v>3.0602693021743801</v>
      </c>
      <c r="F45" s="109">
        <v>1.47976196304983</v>
      </c>
      <c r="G45" s="109">
        <v>0.195236483564624</v>
      </c>
      <c r="H45" s="109">
        <v>3.6963023288506598E-2</v>
      </c>
      <c r="I45" s="109">
        <v>0.77481322351728399</v>
      </c>
      <c r="J45" s="109">
        <v>1.36779679596819</v>
      </c>
      <c r="K45" s="109"/>
      <c r="L45" s="109" t="s">
        <v>1098</v>
      </c>
      <c r="M45" s="109" t="s">
        <v>1070</v>
      </c>
      <c r="N45" s="109" t="s">
        <v>1070</v>
      </c>
      <c r="O45" s="109" t="s">
        <v>1071</v>
      </c>
      <c r="P45" s="109" t="s">
        <v>1071</v>
      </c>
      <c r="Q45" s="109" t="s">
        <v>1075</v>
      </c>
      <c r="R45" s="109" t="s">
        <v>1070</v>
      </c>
      <c r="S45" s="109"/>
      <c r="T45" s="109" t="s">
        <v>1072</v>
      </c>
      <c r="U45" s="109">
        <v>36</v>
      </c>
      <c r="V45" s="109">
        <v>1.3653491165748599</v>
      </c>
      <c r="W45" s="109">
        <v>1.2906732689076299</v>
      </c>
      <c r="X45" s="109">
        <v>0.90014574790425905</v>
      </c>
      <c r="Y45" s="109">
        <v>0.76081273675266703</v>
      </c>
      <c r="Z45" s="109">
        <v>0.94707487797988199</v>
      </c>
      <c r="AA45" s="109">
        <v>1.06121012541071</v>
      </c>
      <c r="AB45" s="109">
        <v>1.43484496748236</v>
      </c>
      <c r="AC45" s="109">
        <v>1.3595263832168001</v>
      </c>
      <c r="AD45" s="109">
        <v>1.2076698925855101</v>
      </c>
      <c r="AE45" s="109">
        <v>1.28334993303836</v>
      </c>
      <c r="AF45" s="109">
        <v>1.3386541002263701</v>
      </c>
      <c r="AG45" s="109">
        <v>1.2783930715445999</v>
      </c>
      <c r="AH45" s="109">
        <v>1.49698330985256</v>
      </c>
    </row>
    <row r="46" spans="1:34" x14ac:dyDescent="0.25">
      <c r="A46" s="109" t="s">
        <v>1165</v>
      </c>
      <c r="B46" s="109" t="s">
        <v>1166</v>
      </c>
      <c r="C46" s="109">
        <v>4611.8999999999996</v>
      </c>
      <c r="D46" s="109">
        <v>1.38531319026609</v>
      </c>
      <c r="E46" s="109">
        <v>4.3576400396955197</v>
      </c>
      <c r="F46" s="109">
        <v>0.30974113986180302</v>
      </c>
      <c r="G46" s="109">
        <v>-0.17681832453508201</v>
      </c>
      <c r="H46" s="109">
        <v>0.34219402356758599</v>
      </c>
      <c r="I46" s="109">
        <v>1.56692938125979</v>
      </c>
      <c r="J46" s="109">
        <v>3.4359710674373302E-2</v>
      </c>
      <c r="K46" s="109">
        <v>-0.97183003295281101</v>
      </c>
      <c r="L46" s="109" t="s">
        <v>1098</v>
      </c>
      <c r="M46" s="109" t="s">
        <v>1070</v>
      </c>
      <c r="N46" s="109" t="s">
        <v>1071</v>
      </c>
      <c r="O46" s="109" t="s">
        <v>1069</v>
      </c>
      <c r="P46" s="109" t="s">
        <v>1075</v>
      </c>
      <c r="Q46" s="109" t="s">
        <v>1070</v>
      </c>
      <c r="R46" s="109" t="s">
        <v>1075</v>
      </c>
      <c r="S46" s="109" t="s">
        <v>1083</v>
      </c>
      <c r="T46" s="109" t="s">
        <v>1072</v>
      </c>
      <c r="U46" s="109">
        <v>45</v>
      </c>
      <c r="V46" s="109">
        <v>0.58527280064730303</v>
      </c>
      <c r="W46" s="109">
        <v>0.52342676035580604</v>
      </c>
      <c r="X46" s="109">
        <v>0.52167844397853103</v>
      </c>
      <c r="Y46" s="109">
        <v>0.58958043048928999</v>
      </c>
      <c r="Z46" s="109">
        <v>0.34310361014505703</v>
      </c>
      <c r="AA46" s="109">
        <v>0.16453055543519499</v>
      </c>
      <c r="AB46" s="109">
        <v>0.79124078853229796</v>
      </c>
      <c r="AC46" s="109">
        <v>1.0309440556570899</v>
      </c>
      <c r="AD46" s="109">
        <v>0.940182249398681</v>
      </c>
      <c r="AE46" s="109">
        <v>1.03943147579585</v>
      </c>
      <c r="AF46" s="109">
        <v>1.16595019731831</v>
      </c>
      <c r="AG46" s="109">
        <v>1.3914585456850399</v>
      </c>
      <c r="AH46" s="109">
        <v>1.38531319026609</v>
      </c>
    </row>
    <row r="47" spans="1:34" x14ac:dyDescent="0.25">
      <c r="A47" s="109" t="s">
        <v>1167</v>
      </c>
      <c r="B47" s="109" t="s">
        <v>1168</v>
      </c>
      <c r="C47" s="109">
        <v>5190.1000000000004</v>
      </c>
      <c r="D47" s="109">
        <v>0.79055019036246399</v>
      </c>
      <c r="E47" s="109">
        <v>2.9512577039956298</v>
      </c>
      <c r="F47" s="109">
        <v>-1.2502866243888899</v>
      </c>
      <c r="G47" s="109">
        <v>-0.382042237877597</v>
      </c>
      <c r="H47" s="109">
        <v>0.38215092121781302</v>
      </c>
      <c r="I47" s="109">
        <v>1.06727397569398</v>
      </c>
      <c r="J47" s="109">
        <v>1.2251652567912601</v>
      </c>
      <c r="K47" s="109">
        <v>-0.206436061797141</v>
      </c>
      <c r="L47" s="109" t="s">
        <v>1078</v>
      </c>
      <c r="M47" s="109" t="s">
        <v>1070</v>
      </c>
      <c r="N47" s="109" t="s">
        <v>1083</v>
      </c>
      <c r="O47" s="109" t="s">
        <v>1069</v>
      </c>
      <c r="P47" s="109" t="s">
        <v>1075</v>
      </c>
      <c r="Q47" s="109" t="s">
        <v>1070</v>
      </c>
      <c r="R47" s="109" t="s">
        <v>1070</v>
      </c>
      <c r="S47" s="109" t="s">
        <v>1071</v>
      </c>
      <c r="T47" s="109" t="s">
        <v>1072</v>
      </c>
      <c r="U47" s="109">
        <v>107</v>
      </c>
      <c r="V47" s="109">
        <v>0.119736056534938</v>
      </c>
      <c r="W47" s="109">
        <v>0.32902008958568202</v>
      </c>
      <c r="X47" s="109">
        <v>2.99453263762662E-2</v>
      </c>
      <c r="Y47" s="109">
        <v>-0.31617608599182001</v>
      </c>
      <c r="Z47" s="109">
        <v>-0.40184382894576798</v>
      </c>
      <c r="AA47" s="109">
        <v>-0.31682998700944898</v>
      </c>
      <c r="AB47" s="109">
        <v>-7.9644411080265799E-3</v>
      </c>
      <c r="AC47" s="109">
        <v>0.41879009004955903</v>
      </c>
      <c r="AD47" s="109">
        <v>0.48465232176392697</v>
      </c>
      <c r="AE47" s="109">
        <v>0.48267979728886601</v>
      </c>
      <c r="AF47" s="109">
        <v>0.80457734997987096</v>
      </c>
      <c r="AG47" s="109">
        <v>1.12281035087892</v>
      </c>
      <c r="AH47" s="109">
        <v>0.79055019036246399</v>
      </c>
    </row>
    <row r="48" spans="1:34" x14ac:dyDescent="0.25">
      <c r="A48" s="109" t="s">
        <v>1169</v>
      </c>
      <c r="B48" s="109" t="s">
        <v>1170</v>
      </c>
      <c r="C48" s="109">
        <v>10730.3</v>
      </c>
      <c r="D48" s="109">
        <v>1.4936583270022401</v>
      </c>
      <c r="E48" s="109">
        <v>1.5503733190236599</v>
      </c>
      <c r="F48" s="109">
        <v>-0.47027274226354598</v>
      </c>
      <c r="G48" s="109">
        <v>0.52787775367897904</v>
      </c>
      <c r="H48" s="109">
        <v>0.259198073975067</v>
      </c>
      <c r="I48" s="109">
        <v>0.85447481904451505</v>
      </c>
      <c r="J48" s="109">
        <v>0.23550224607419301</v>
      </c>
      <c r="K48" s="109">
        <v>-0.34388164414646999</v>
      </c>
      <c r="L48" s="109" t="s">
        <v>1098</v>
      </c>
      <c r="M48" s="109" t="s">
        <v>1070</v>
      </c>
      <c r="N48" s="109" t="s">
        <v>1069</v>
      </c>
      <c r="O48" s="109" t="s">
        <v>1071</v>
      </c>
      <c r="P48" s="109" t="s">
        <v>1071</v>
      </c>
      <c r="Q48" s="109" t="s">
        <v>1075</v>
      </c>
      <c r="R48" s="109" t="s">
        <v>1075</v>
      </c>
      <c r="S48" s="109" t="s">
        <v>1069</v>
      </c>
      <c r="T48" s="109" t="s">
        <v>1072</v>
      </c>
      <c r="U48" s="109">
        <v>37</v>
      </c>
      <c r="V48" s="109">
        <v>0.44271335628731401</v>
      </c>
      <c r="W48" s="109">
        <v>0.50649720074582805</v>
      </c>
      <c r="X48" s="109">
        <v>0.35055134998323101</v>
      </c>
      <c r="Y48" s="109">
        <v>0.107846638754847</v>
      </c>
      <c r="Z48" s="109">
        <v>9.2048046527721E-2</v>
      </c>
      <c r="AA48" s="109">
        <v>0.21605936170315099</v>
      </c>
      <c r="AB48" s="109">
        <v>0.39346342805610302</v>
      </c>
      <c r="AC48" s="109">
        <v>0.72151823720087904</v>
      </c>
      <c r="AD48" s="109">
        <v>0.77963755260036605</v>
      </c>
      <c r="AE48" s="109">
        <v>0.57311383386567205</v>
      </c>
      <c r="AF48" s="109">
        <v>0.64793537467700202</v>
      </c>
      <c r="AG48" s="109">
        <v>1.35098854597717</v>
      </c>
      <c r="AH48" s="109">
        <v>1.4936583270022401</v>
      </c>
    </row>
    <row r="49" spans="1:34" x14ac:dyDescent="0.25">
      <c r="A49" s="109" t="s">
        <v>1171</v>
      </c>
      <c r="B49" s="109" t="s">
        <v>1172</v>
      </c>
      <c r="C49" s="109">
        <v>3180.5</v>
      </c>
      <c r="D49" s="109">
        <v>2.0034794921214201</v>
      </c>
      <c r="E49" s="109">
        <v>3.4278564673476701</v>
      </c>
      <c r="F49" s="109">
        <v>-0.86027968332621996</v>
      </c>
      <c r="G49" s="109">
        <v>0.38394942153624201</v>
      </c>
      <c r="H49" s="109">
        <v>0.23804205335860501</v>
      </c>
      <c r="I49" s="109">
        <v>1.1214164564167599</v>
      </c>
      <c r="J49" s="109">
        <v>9.17330966520149E-2</v>
      </c>
      <c r="K49" s="109">
        <v>-0.43904057541151797</v>
      </c>
      <c r="L49" s="109" t="s">
        <v>1098</v>
      </c>
      <c r="M49" s="109" t="s">
        <v>1070</v>
      </c>
      <c r="N49" s="109" t="s">
        <v>1069</v>
      </c>
      <c r="O49" s="109" t="s">
        <v>1071</v>
      </c>
      <c r="P49" s="109" t="s">
        <v>1071</v>
      </c>
      <c r="Q49" s="109" t="s">
        <v>1070</v>
      </c>
      <c r="R49" s="109" t="s">
        <v>1075</v>
      </c>
      <c r="S49" s="109" t="s">
        <v>1069</v>
      </c>
      <c r="T49" s="109" t="s">
        <v>1072</v>
      </c>
      <c r="U49" s="109">
        <v>22</v>
      </c>
      <c r="V49" s="109">
        <v>0.70323973187069</v>
      </c>
      <c r="W49" s="109">
        <v>0.792689453324527</v>
      </c>
      <c r="X49" s="109">
        <v>0.53385207588215999</v>
      </c>
      <c r="Y49" s="109">
        <v>0.128007110624548</v>
      </c>
      <c r="Z49" s="109">
        <v>0.12337391020222201</v>
      </c>
      <c r="AA49" s="109">
        <v>0.23225289804350699</v>
      </c>
      <c r="AB49" s="109">
        <v>0.59678547282794203</v>
      </c>
      <c r="AC49" s="109">
        <v>0.92104057584375998</v>
      </c>
      <c r="AD49" s="109">
        <v>0.88313460108699104</v>
      </c>
      <c r="AE49" s="109">
        <v>0.87395462711009297</v>
      </c>
      <c r="AF49" s="109">
        <v>1.18984164667849</v>
      </c>
      <c r="AG49" s="109">
        <v>1.6875280293755399</v>
      </c>
      <c r="AH49" s="109">
        <v>2.0034794921214201</v>
      </c>
    </row>
    <row r="50" spans="1:34" x14ac:dyDescent="0.25">
      <c r="A50" s="109" t="s">
        <v>1173</v>
      </c>
      <c r="B50" s="109" t="s">
        <v>1174</v>
      </c>
      <c r="C50" s="109">
        <v>4773.8999999999996</v>
      </c>
      <c r="D50" s="109">
        <v>2.1039597385564002</v>
      </c>
      <c r="E50" s="109">
        <v>1.33293121016774</v>
      </c>
      <c r="F50" s="109">
        <v>1.47976196304983</v>
      </c>
      <c r="G50" s="109">
        <v>1.07322320220177</v>
      </c>
      <c r="H50" s="109">
        <v>-1.02564732582867</v>
      </c>
      <c r="I50" s="109">
        <v>-3.7810836261019998E-2</v>
      </c>
      <c r="J50" s="109">
        <v>0.63010924419649506</v>
      </c>
      <c r="K50" s="109">
        <v>-0.90631086315791598</v>
      </c>
      <c r="L50" s="109" t="s">
        <v>1098</v>
      </c>
      <c r="M50" s="109" t="s">
        <v>1070</v>
      </c>
      <c r="N50" s="109" t="s">
        <v>1070</v>
      </c>
      <c r="O50" s="109" t="s">
        <v>1070</v>
      </c>
      <c r="P50" s="109" t="s">
        <v>1083</v>
      </c>
      <c r="Q50" s="109" t="s">
        <v>1071</v>
      </c>
      <c r="R50" s="109" t="s">
        <v>1075</v>
      </c>
      <c r="S50" s="109" t="s">
        <v>1083</v>
      </c>
      <c r="T50" s="109" t="s">
        <v>1072</v>
      </c>
      <c r="U50" s="109">
        <v>19</v>
      </c>
      <c r="V50" s="109">
        <v>0.831972053757145</v>
      </c>
      <c r="W50" s="109">
        <v>0.87341564796936</v>
      </c>
      <c r="X50" s="109">
        <v>0.91380188480986602</v>
      </c>
      <c r="Y50" s="109">
        <v>0.77774890320026702</v>
      </c>
      <c r="Z50" s="109">
        <v>1.30645003398475</v>
      </c>
      <c r="AA50" s="109">
        <v>1.3015544230657099</v>
      </c>
      <c r="AB50" s="109">
        <v>1.97663805904851</v>
      </c>
      <c r="AC50" s="109">
        <v>2.3164217108621799</v>
      </c>
      <c r="AD50" s="109">
        <v>1.9295690598645701</v>
      </c>
      <c r="AE50" s="109">
        <v>1.6211887937536</v>
      </c>
      <c r="AF50" s="109">
        <v>1.9881765650679999</v>
      </c>
      <c r="AG50" s="109">
        <v>2.18912542855408</v>
      </c>
      <c r="AH50" s="109">
        <v>2.1039597385564002</v>
      </c>
    </row>
    <row r="51" spans="1:34" x14ac:dyDescent="0.25">
      <c r="A51" s="109" t="s">
        <v>1175</v>
      </c>
      <c r="B51" s="109" t="s">
        <v>1176</v>
      </c>
      <c r="C51" s="109">
        <v>3429.7</v>
      </c>
      <c r="D51" s="109">
        <v>2.67010630766449</v>
      </c>
      <c r="E51" s="109">
        <v>2.0632752801106098</v>
      </c>
      <c r="F51" s="109">
        <v>1.0897550219871499</v>
      </c>
      <c r="G51" s="109">
        <v>1.06899250076756</v>
      </c>
      <c r="H51" s="109">
        <v>-0.19746346000991799</v>
      </c>
      <c r="I51" s="109">
        <v>0.13151332210410799</v>
      </c>
      <c r="J51" s="109">
        <v>1.0083543858263899</v>
      </c>
      <c r="K51" s="109">
        <v>-0.75833551701375101</v>
      </c>
      <c r="L51" s="109" t="s">
        <v>1098</v>
      </c>
      <c r="M51" s="109" t="s">
        <v>1070</v>
      </c>
      <c r="N51" s="109" t="s">
        <v>1070</v>
      </c>
      <c r="O51" s="109" t="s">
        <v>1070</v>
      </c>
      <c r="P51" s="109" t="s">
        <v>1071</v>
      </c>
      <c r="Q51" s="109" t="s">
        <v>1071</v>
      </c>
      <c r="R51" s="109" t="s">
        <v>1070</v>
      </c>
      <c r="S51" s="109" t="s">
        <v>1069</v>
      </c>
      <c r="T51" s="109" t="s">
        <v>1072</v>
      </c>
      <c r="U51" s="109">
        <v>11</v>
      </c>
      <c r="V51" s="109">
        <v>1.2683986427559699</v>
      </c>
      <c r="W51" s="109">
        <v>1.40684533709833</v>
      </c>
      <c r="X51" s="109">
        <v>0.24349092132684999</v>
      </c>
      <c r="Y51" s="109">
        <v>7.8895387329077499E-2</v>
      </c>
      <c r="Z51" s="109">
        <v>0.43988955066316399</v>
      </c>
      <c r="AA51" s="109">
        <v>0.729759139801335</v>
      </c>
      <c r="AB51" s="109">
        <v>1.5853156437343801</v>
      </c>
      <c r="AC51" s="109">
        <v>2.2866240813201899</v>
      </c>
      <c r="AD51" s="109">
        <v>0.83343911452868702</v>
      </c>
      <c r="AE51" s="109">
        <v>0.40799547319713902</v>
      </c>
      <c r="AF51" s="109">
        <v>1.2942657419902399</v>
      </c>
      <c r="AG51" s="109">
        <v>0.81994630148217096</v>
      </c>
      <c r="AH51" s="109">
        <v>2.67010630766449</v>
      </c>
    </row>
    <row r="52" spans="1:34" x14ac:dyDescent="0.25">
      <c r="A52" s="109" t="s">
        <v>1177</v>
      </c>
      <c r="B52" s="109" t="s">
        <v>1178</v>
      </c>
      <c r="C52" s="109">
        <v>10641.5</v>
      </c>
      <c r="D52" s="109">
        <v>1.0394941351010201</v>
      </c>
      <c r="E52" s="109">
        <v>-0.65459600108957605</v>
      </c>
      <c r="F52" s="109">
        <v>-1.2502866243888899</v>
      </c>
      <c r="G52" s="109">
        <v>1.2700978747377301</v>
      </c>
      <c r="H52" s="109">
        <v>-0.39825373123806701</v>
      </c>
      <c r="I52" s="109">
        <v>0.99044678105020101</v>
      </c>
      <c r="J52" s="109">
        <v>1.0065574065218399</v>
      </c>
      <c r="K52" s="109">
        <v>-0.25719121615861001</v>
      </c>
      <c r="L52" s="109" t="s">
        <v>1098</v>
      </c>
      <c r="M52" s="109" t="s">
        <v>1083</v>
      </c>
      <c r="N52" s="109" t="s">
        <v>1083</v>
      </c>
      <c r="O52" s="109" t="s">
        <v>1070</v>
      </c>
      <c r="P52" s="109" t="s">
        <v>1069</v>
      </c>
      <c r="Q52" s="109" t="s">
        <v>1075</v>
      </c>
      <c r="R52" s="109" t="s">
        <v>1070</v>
      </c>
      <c r="S52" s="109" t="s">
        <v>1069</v>
      </c>
      <c r="T52" s="109" t="s">
        <v>1072</v>
      </c>
      <c r="U52" s="109">
        <v>81</v>
      </c>
      <c r="V52" s="109">
        <v>-0.58310612709023801</v>
      </c>
      <c r="W52" s="109">
        <v>-0.57409856044536101</v>
      </c>
      <c r="X52" s="109">
        <v>-0.48864211581813299</v>
      </c>
      <c r="Y52" s="109">
        <v>-0.67007196256034196</v>
      </c>
      <c r="Z52" s="109">
        <v>-0.67096339505508495</v>
      </c>
      <c r="AA52" s="109">
        <v>-0.33054932670169501</v>
      </c>
      <c r="AB52" s="109">
        <v>0.29157348607306699</v>
      </c>
      <c r="AC52" s="109">
        <v>0.69956969179828399</v>
      </c>
      <c r="AD52" s="109">
        <v>0.28085945863430001</v>
      </c>
      <c r="AE52" s="109">
        <v>1.22410622624336E-2</v>
      </c>
      <c r="AF52" s="109">
        <v>0.66811439877513801</v>
      </c>
      <c r="AG52" s="109">
        <v>1.3321382016490499</v>
      </c>
      <c r="AH52" s="109">
        <v>1.0394941351010201</v>
      </c>
    </row>
    <row r="53" spans="1:34" x14ac:dyDescent="0.25">
      <c r="A53" s="109" t="s">
        <v>1179</v>
      </c>
      <c r="B53" s="109" t="s">
        <v>1180</v>
      </c>
      <c r="C53" s="109">
        <v>5467.5</v>
      </c>
      <c r="D53" s="109">
        <v>-6.5166149305226295E-2</v>
      </c>
      <c r="E53" s="109">
        <v>-0.67883534669315104</v>
      </c>
      <c r="F53" s="109">
        <v>-1.2502866243888899</v>
      </c>
      <c r="G53" s="109">
        <v>1.1833642804717699</v>
      </c>
      <c r="H53" s="109">
        <v>0.26893962442147301</v>
      </c>
      <c r="I53" s="109">
        <v>1.1756589734239999</v>
      </c>
      <c r="J53" s="109">
        <v>3.0882177177567298</v>
      </c>
      <c r="K53" s="109">
        <v>-7.7458982724999598E-2</v>
      </c>
      <c r="L53" s="109" t="s">
        <v>1071</v>
      </c>
      <c r="M53" s="109" t="s">
        <v>1083</v>
      </c>
      <c r="N53" s="109" t="s">
        <v>1083</v>
      </c>
      <c r="O53" s="109" t="s">
        <v>1070</v>
      </c>
      <c r="P53" s="109" t="s">
        <v>1071</v>
      </c>
      <c r="Q53" s="109" t="s">
        <v>1070</v>
      </c>
      <c r="R53" s="109" t="s">
        <v>1070</v>
      </c>
      <c r="S53" s="109" t="s">
        <v>1071</v>
      </c>
      <c r="T53" s="109" t="s">
        <v>1072</v>
      </c>
      <c r="U53" s="109">
        <v>169</v>
      </c>
      <c r="V53" s="109">
        <v>-0.14926422310967599</v>
      </c>
      <c r="W53" s="109">
        <v>5.8677763871125603E-2</v>
      </c>
      <c r="X53" s="109">
        <v>-1.44268847245171E-2</v>
      </c>
      <c r="Y53" s="109">
        <v>-0.512179610015008</v>
      </c>
      <c r="Z53" s="109">
        <v>-1.0192887795908001</v>
      </c>
      <c r="AA53" s="109">
        <v>-0.86572394905939598</v>
      </c>
      <c r="AB53" s="109">
        <v>0.19061905515373201</v>
      </c>
      <c r="AC53" s="109">
        <v>0.57458355930910998</v>
      </c>
      <c r="AD53" s="109">
        <v>0.41055397407891597</v>
      </c>
      <c r="AE53" s="109">
        <v>0.35907317363855201</v>
      </c>
      <c r="AF53" s="109">
        <v>0.64164362500551297</v>
      </c>
      <c r="AG53" s="109">
        <v>0.49002989252217299</v>
      </c>
      <c r="AH53" s="109">
        <v>-6.5166149305226295E-2</v>
      </c>
    </row>
    <row r="54" spans="1:34" x14ac:dyDescent="0.25">
      <c r="A54" s="109" t="s">
        <v>1181</v>
      </c>
      <c r="B54" s="109" t="s">
        <v>1182</v>
      </c>
      <c r="C54" s="109">
        <v>4284</v>
      </c>
      <c r="D54" s="109">
        <v>0.61993038015775204</v>
      </c>
      <c r="E54" s="109">
        <v>-0.58702897500881301</v>
      </c>
      <c r="F54" s="109">
        <v>-1.2502866243888899</v>
      </c>
      <c r="G54" s="109">
        <v>1.0410503773234301</v>
      </c>
      <c r="H54" s="109">
        <v>0.25504991419828699</v>
      </c>
      <c r="I54" s="109">
        <v>0.79312965395173396</v>
      </c>
      <c r="J54" s="109">
        <v>1.11862651012739</v>
      </c>
      <c r="K54" s="109">
        <v>0.25871710012996002</v>
      </c>
      <c r="L54" s="109" t="s">
        <v>1078</v>
      </c>
      <c r="M54" s="109" t="s">
        <v>1069</v>
      </c>
      <c r="N54" s="109" t="s">
        <v>1083</v>
      </c>
      <c r="O54" s="109" t="s">
        <v>1070</v>
      </c>
      <c r="P54" s="109" t="s">
        <v>1071</v>
      </c>
      <c r="Q54" s="109" t="s">
        <v>1075</v>
      </c>
      <c r="R54" s="109" t="s">
        <v>1070</v>
      </c>
      <c r="S54" s="109" t="s">
        <v>1071</v>
      </c>
      <c r="T54" s="109" t="s">
        <v>1072</v>
      </c>
      <c r="U54" s="109">
        <v>122</v>
      </c>
      <c r="V54" s="109">
        <v>-0.16595027857001399</v>
      </c>
      <c r="W54" s="109">
        <v>-0.46207543074410601</v>
      </c>
      <c r="X54" s="109">
        <v>-0.68860013299872402</v>
      </c>
      <c r="Y54" s="109">
        <v>-0.78631940915112797</v>
      </c>
      <c r="Z54" s="109">
        <v>-0.86331495340960696</v>
      </c>
      <c r="AA54" s="109">
        <v>-0.88783181044595105</v>
      </c>
      <c r="AB54" s="109">
        <v>7.9845689966278999E-2</v>
      </c>
      <c r="AC54" s="109">
        <v>0.11353523184286</v>
      </c>
      <c r="AD54" s="109">
        <v>5.6236696347598703E-2</v>
      </c>
      <c r="AE54" s="109">
        <v>0.32074852060318199</v>
      </c>
      <c r="AF54" s="109">
        <v>0.421282913054698</v>
      </c>
      <c r="AG54" s="109">
        <v>0.44739341516569597</v>
      </c>
      <c r="AH54" s="109">
        <v>0.61993038015775204</v>
      </c>
    </row>
    <row r="55" spans="1:34" x14ac:dyDescent="0.25">
      <c r="A55" s="109" t="s">
        <v>1183</v>
      </c>
      <c r="B55" s="109" t="s">
        <v>1184</v>
      </c>
      <c r="C55" s="109">
        <v>6912.1</v>
      </c>
      <c r="D55" s="109">
        <v>0.70390056335475804</v>
      </c>
      <c r="E55" s="109">
        <v>-0.91443217858572001</v>
      </c>
      <c r="F55" s="109">
        <v>-1.2502866243888899</v>
      </c>
      <c r="G55" s="109">
        <v>1.2325963146697601</v>
      </c>
      <c r="H55" s="109">
        <v>0.37003927180872398</v>
      </c>
      <c r="I55" s="109">
        <v>0.98172128004690795</v>
      </c>
      <c r="J55" s="109">
        <v>2.33272903842964</v>
      </c>
      <c r="K55" s="109">
        <v>-4.3640834917903E-2</v>
      </c>
      <c r="L55" s="109" t="s">
        <v>1078</v>
      </c>
      <c r="M55" s="109" t="s">
        <v>1083</v>
      </c>
      <c r="N55" s="109" t="s">
        <v>1083</v>
      </c>
      <c r="O55" s="109" t="s">
        <v>1070</v>
      </c>
      <c r="P55" s="109" t="s">
        <v>1075</v>
      </c>
      <c r="Q55" s="109" t="s">
        <v>1075</v>
      </c>
      <c r="R55" s="109" t="s">
        <v>1070</v>
      </c>
      <c r="S55" s="109" t="s">
        <v>1071</v>
      </c>
      <c r="T55" s="109" t="s">
        <v>1072</v>
      </c>
      <c r="U55" s="109">
        <v>116</v>
      </c>
      <c r="V55" s="109">
        <v>1.93670706375727E-2</v>
      </c>
      <c r="W55" s="109">
        <v>-0.34549036894761598</v>
      </c>
      <c r="X55" s="109">
        <v>-0.73897139214011598</v>
      </c>
      <c r="Y55" s="109">
        <v>-0.169507120419951</v>
      </c>
      <c r="Z55" s="109">
        <v>-0.25452543993727</v>
      </c>
      <c r="AA55" s="109">
        <v>-0.51385444649154099</v>
      </c>
      <c r="AB55" s="109">
        <v>0.50532612693904899</v>
      </c>
      <c r="AC55" s="109">
        <v>0.40532378531028601</v>
      </c>
      <c r="AD55" s="109">
        <v>6.0328618576265799E-2</v>
      </c>
      <c r="AE55" s="109">
        <v>0.456999295884573</v>
      </c>
      <c r="AF55" s="109">
        <v>0.41414136249752398</v>
      </c>
      <c r="AG55" s="109">
        <v>0.84893044562333497</v>
      </c>
      <c r="AH55" s="109">
        <v>0.70390056335475804</v>
      </c>
    </row>
    <row r="56" spans="1:34" x14ac:dyDescent="0.25">
      <c r="A56" s="109" t="s">
        <v>1185</v>
      </c>
      <c r="B56" s="109" t="s">
        <v>1186</v>
      </c>
      <c r="C56" s="109">
        <v>5974.2</v>
      </c>
      <c r="D56" s="109">
        <v>0.26190947016462601</v>
      </c>
      <c r="E56" s="109">
        <v>0.14131514448902199</v>
      </c>
      <c r="F56" s="109">
        <v>-1.64029356545157</v>
      </c>
      <c r="G56" s="109">
        <v>0.506838535168736</v>
      </c>
      <c r="H56" s="109">
        <v>0.415803347350719</v>
      </c>
      <c r="I56" s="109">
        <v>1.2257564137816199</v>
      </c>
      <c r="J56" s="109">
        <v>2.0505149784985002</v>
      </c>
      <c r="K56" s="109">
        <v>5.9986599624330103E-2</v>
      </c>
      <c r="L56" s="109" t="s">
        <v>1075</v>
      </c>
      <c r="M56" s="109" t="s">
        <v>1075</v>
      </c>
      <c r="N56" s="109" t="s">
        <v>1083</v>
      </c>
      <c r="O56" s="109" t="s">
        <v>1071</v>
      </c>
      <c r="P56" s="109" t="s">
        <v>1075</v>
      </c>
      <c r="Q56" s="109" t="s">
        <v>1070</v>
      </c>
      <c r="R56" s="109" t="s">
        <v>1070</v>
      </c>
      <c r="S56" s="109" t="s">
        <v>1071</v>
      </c>
      <c r="T56" s="109" t="s">
        <v>1072</v>
      </c>
      <c r="U56" s="109">
        <v>149</v>
      </c>
      <c r="V56" s="109">
        <v>-0.55192365876889604</v>
      </c>
      <c r="W56" s="109">
        <v>-0.409665059582003</v>
      </c>
      <c r="X56" s="109">
        <v>-0.50163273948337095</v>
      </c>
      <c r="Y56" s="109">
        <v>-0.63963986984916299</v>
      </c>
      <c r="Z56" s="109">
        <v>-0.85418675736814897</v>
      </c>
      <c r="AA56" s="109">
        <v>-1.0866150983182199</v>
      </c>
      <c r="AB56" s="109">
        <v>-0.50119853099596801</v>
      </c>
      <c r="AC56" s="109">
        <v>-0.18696144594571801</v>
      </c>
      <c r="AD56" s="109">
        <v>-0.38713856450890999</v>
      </c>
      <c r="AE56" s="109">
        <v>-0.50447069715276005</v>
      </c>
      <c r="AF56" s="109">
        <v>-0.37130513034468898</v>
      </c>
      <c r="AG56" s="109">
        <v>-2.87276358760848E-2</v>
      </c>
      <c r="AH56" s="109">
        <v>0.26190947016462601</v>
      </c>
    </row>
    <row r="57" spans="1:34" x14ac:dyDescent="0.25">
      <c r="A57" s="109" t="s">
        <v>1187</v>
      </c>
      <c r="B57" s="109" t="s">
        <v>1188</v>
      </c>
      <c r="C57" s="109">
        <v>10883.5</v>
      </c>
      <c r="D57" s="109">
        <v>1.1724648419708401</v>
      </c>
      <c r="E57" s="109">
        <v>-0.37318102191442798</v>
      </c>
      <c r="F57" s="109">
        <v>-1.64029356545157</v>
      </c>
      <c r="G57" s="109">
        <v>0.75519002540422797</v>
      </c>
      <c r="H57" s="109">
        <v>-4.9244447364250502E-2</v>
      </c>
      <c r="I57" s="109">
        <v>1.2223875840157601</v>
      </c>
      <c r="J57" s="109">
        <v>0.67371935731105503</v>
      </c>
      <c r="K57" s="109">
        <v>-0.51091112266430205</v>
      </c>
      <c r="L57" s="109" t="s">
        <v>1098</v>
      </c>
      <c r="M57" s="109" t="s">
        <v>1069</v>
      </c>
      <c r="N57" s="109" t="s">
        <v>1083</v>
      </c>
      <c r="O57" s="109" t="s">
        <v>1075</v>
      </c>
      <c r="P57" s="109" t="s">
        <v>1071</v>
      </c>
      <c r="Q57" s="109" t="s">
        <v>1070</v>
      </c>
      <c r="R57" s="109" t="s">
        <v>1070</v>
      </c>
      <c r="S57" s="109" t="s">
        <v>1069</v>
      </c>
      <c r="T57" s="109" t="s">
        <v>1072</v>
      </c>
      <c r="U57" s="109">
        <v>64</v>
      </c>
      <c r="V57" s="109">
        <v>-7.3182321490522402E-3</v>
      </c>
      <c r="W57" s="109">
        <v>0.38201807845797903</v>
      </c>
      <c r="X57" s="109">
        <v>0.416560345823766</v>
      </c>
      <c r="Y57" s="109">
        <v>-0.44209667461223201</v>
      </c>
      <c r="Z57" s="109">
        <v>-0.50322250425710902</v>
      </c>
      <c r="AA57" s="109">
        <v>-1.2866271441981599E-2</v>
      </c>
      <c r="AB57" s="109">
        <v>0.46264615853844099</v>
      </c>
      <c r="AC57" s="109">
        <v>0.70627344306008399</v>
      </c>
      <c r="AD57" s="109">
        <v>0.296800487596525</v>
      </c>
      <c r="AE57" s="109">
        <v>0.121936623335396</v>
      </c>
      <c r="AF57" s="109">
        <v>0.142110214222438</v>
      </c>
      <c r="AG57" s="109">
        <v>0.692211937546653</v>
      </c>
      <c r="AH57" s="109">
        <v>1.1724648419708401</v>
      </c>
    </row>
    <row r="58" spans="1:34" x14ac:dyDescent="0.25">
      <c r="A58" s="109" t="s">
        <v>1189</v>
      </c>
      <c r="B58" s="109" t="s">
        <v>1190</v>
      </c>
      <c r="C58" s="109">
        <v>8289</v>
      </c>
      <c r="D58" s="109">
        <v>1.1159551110144399</v>
      </c>
      <c r="E58" s="109">
        <v>2.7276146867976299</v>
      </c>
      <c r="F58" s="109">
        <v>-1.64029356545157</v>
      </c>
      <c r="G58" s="109">
        <v>0.36965411502017997</v>
      </c>
      <c r="H58" s="109">
        <v>0.80822290326448498</v>
      </c>
      <c r="I58" s="109">
        <v>1.4655202793275099</v>
      </c>
      <c r="J58" s="109">
        <v>-0.226895008289144</v>
      </c>
      <c r="K58" s="109">
        <v>0.86766722186428002</v>
      </c>
      <c r="L58" s="109" t="s">
        <v>1098</v>
      </c>
      <c r="M58" s="109" t="s">
        <v>1070</v>
      </c>
      <c r="N58" s="109" t="s">
        <v>1083</v>
      </c>
      <c r="O58" s="109" t="s">
        <v>1071</v>
      </c>
      <c r="P58" s="109" t="s">
        <v>1070</v>
      </c>
      <c r="Q58" s="109" t="s">
        <v>1070</v>
      </c>
      <c r="R58" s="109" t="s">
        <v>1071</v>
      </c>
      <c r="S58" s="109" t="s">
        <v>1070</v>
      </c>
      <c r="T58" s="109" t="s">
        <v>1072</v>
      </c>
      <c r="U58" s="109">
        <v>70</v>
      </c>
      <c r="V58" s="109">
        <v>-0.34863875573729097</v>
      </c>
      <c r="W58" s="109">
        <v>-0.35539613363289602</v>
      </c>
      <c r="X58" s="109">
        <v>-0.64366412668905404</v>
      </c>
      <c r="Y58" s="109">
        <v>-0.66485436901928296</v>
      </c>
      <c r="Z58" s="109">
        <v>-0.51598594033953904</v>
      </c>
      <c r="AA58" s="109">
        <v>-0.41087759805697699</v>
      </c>
      <c r="AB58" s="109">
        <v>0.203034099846373</v>
      </c>
      <c r="AC58" s="109">
        <v>0.25138744430443699</v>
      </c>
      <c r="AD58" s="109">
        <v>0.36291253600895201</v>
      </c>
      <c r="AE58" s="109">
        <v>0.41799377656995901</v>
      </c>
      <c r="AF58" s="109">
        <v>0.64479794431929105</v>
      </c>
      <c r="AG58" s="109">
        <v>1.42752677883686</v>
      </c>
      <c r="AH58" s="109">
        <v>1.1159551110144399</v>
      </c>
    </row>
    <row r="59" spans="1:34" x14ac:dyDescent="0.25">
      <c r="A59" s="109" t="s">
        <v>1191</v>
      </c>
      <c r="B59" s="109" t="s">
        <v>1192</v>
      </c>
      <c r="C59" s="109">
        <v>6630.4</v>
      </c>
      <c r="D59" s="109">
        <v>1.7982254543906899</v>
      </c>
      <c r="E59" s="109">
        <v>3.3485145923137698</v>
      </c>
      <c r="F59" s="109">
        <v>-1.2502866243888899</v>
      </c>
      <c r="G59" s="109">
        <v>0.35669576311796902</v>
      </c>
      <c r="H59" s="109">
        <v>0.59069531564566302</v>
      </c>
      <c r="I59" s="109">
        <v>1.44446727513178</v>
      </c>
      <c r="J59" s="109">
        <v>-0.24443680037907201</v>
      </c>
      <c r="K59" s="109">
        <v>0.301003751214243</v>
      </c>
      <c r="L59" s="109" t="s">
        <v>1098</v>
      </c>
      <c r="M59" s="109" t="s">
        <v>1070</v>
      </c>
      <c r="N59" s="109" t="s">
        <v>1083</v>
      </c>
      <c r="O59" s="109" t="s">
        <v>1071</v>
      </c>
      <c r="P59" s="109" t="s">
        <v>1075</v>
      </c>
      <c r="Q59" s="109" t="s">
        <v>1070</v>
      </c>
      <c r="R59" s="109" t="s">
        <v>1071</v>
      </c>
      <c r="S59" s="109" t="s">
        <v>1075</v>
      </c>
      <c r="T59" s="109" t="s">
        <v>1072</v>
      </c>
      <c r="U59" s="109">
        <v>29</v>
      </c>
      <c r="V59" s="109">
        <v>0.73961265719125602</v>
      </c>
      <c r="W59" s="109">
        <v>0.66729234891880396</v>
      </c>
      <c r="X59" s="109">
        <v>-2.58855147280374E-2</v>
      </c>
      <c r="Y59" s="109">
        <v>0.123400277477582</v>
      </c>
      <c r="Z59" s="109">
        <v>5.1956608193205397E-2</v>
      </c>
      <c r="AA59" s="109">
        <v>-0.25108495187677599</v>
      </c>
      <c r="AB59" s="109">
        <v>0.382122945424897</v>
      </c>
      <c r="AC59" s="109">
        <v>0.83660956569062395</v>
      </c>
      <c r="AD59" s="109">
        <v>1.1440392132364801</v>
      </c>
      <c r="AE59" s="109">
        <v>1.2825260341203299</v>
      </c>
      <c r="AF59" s="109">
        <v>1.19134028387334</v>
      </c>
      <c r="AG59" s="109">
        <v>1.6022909249897499</v>
      </c>
      <c r="AH59" s="109">
        <v>1.7982254543906899</v>
      </c>
    </row>
    <row r="60" spans="1:34" x14ac:dyDescent="0.25">
      <c r="A60" s="109" t="s">
        <v>1193</v>
      </c>
      <c r="B60" s="109" t="s">
        <v>1194</v>
      </c>
      <c r="C60" s="109">
        <v>2007</v>
      </c>
      <c r="D60" s="109">
        <v>1.24993719868986</v>
      </c>
      <c r="E60" s="109">
        <v>-5.6454969104264202E-2</v>
      </c>
      <c r="F60" s="109">
        <v>-0.86027968332621996</v>
      </c>
      <c r="G60" s="109">
        <v>1.0961481442884899</v>
      </c>
      <c r="H60" s="109">
        <v>0.37356220519821698</v>
      </c>
      <c r="I60" s="109">
        <v>1.32971625691647</v>
      </c>
      <c r="J60" s="109">
        <v>2.2187980902522502</v>
      </c>
      <c r="K60" s="109"/>
      <c r="L60" s="109" t="s">
        <v>1098</v>
      </c>
      <c r="M60" s="109" t="s">
        <v>1071</v>
      </c>
      <c r="N60" s="109" t="s">
        <v>1069</v>
      </c>
      <c r="O60" s="109" t="s">
        <v>1070</v>
      </c>
      <c r="P60" s="109" t="s">
        <v>1075</v>
      </c>
      <c r="Q60" s="109" t="s">
        <v>1070</v>
      </c>
      <c r="R60" s="109" t="s">
        <v>1070</v>
      </c>
      <c r="S60" s="109"/>
      <c r="T60" s="109" t="s">
        <v>1072</v>
      </c>
      <c r="U60" s="109">
        <v>56</v>
      </c>
      <c r="V60" s="109">
        <v>0.68129348842868298</v>
      </c>
      <c r="W60" s="109">
        <v>0.64874406560022801</v>
      </c>
      <c r="X60" s="109">
        <v>0.85382230802802705</v>
      </c>
      <c r="Y60" s="109">
        <v>0.35987822885760401</v>
      </c>
      <c r="Z60" s="109">
        <v>-0.394536054926375</v>
      </c>
      <c r="AA60" s="109">
        <v>-0.533671805393516</v>
      </c>
      <c r="AB60" s="109">
        <v>0.17275956223478001</v>
      </c>
      <c r="AC60" s="109">
        <v>0.50874918142424597</v>
      </c>
      <c r="AD60" s="109">
        <v>0.24465729657830401</v>
      </c>
      <c r="AE60" s="109">
        <v>0.15988484137015799</v>
      </c>
      <c r="AF60" s="109">
        <v>0.25040506646380301</v>
      </c>
      <c r="AG60" s="109">
        <v>0.744748317876887</v>
      </c>
      <c r="AH60" s="109">
        <v>1.24993719868986</v>
      </c>
    </row>
    <row r="61" spans="1:34" x14ac:dyDescent="0.25">
      <c r="A61" s="109" t="s">
        <v>1195</v>
      </c>
      <c r="B61" s="109" t="s">
        <v>1196</v>
      </c>
      <c r="C61" s="109">
        <v>12823.7</v>
      </c>
      <c r="D61" s="109">
        <v>0.24440961227333399</v>
      </c>
      <c r="E61" s="109">
        <v>5.0688864029159904</v>
      </c>
      <c r="F61" s="109">
        <v>-1.64029356545157</v>
      </c>
      <c r="G61" s="109">
        <v>-2.4461838544161698</v>
      </c>
      <c r="H61" s="109">
        <v>0.80161174455144202</v>
      </c>
      <c r="I61" s="109">
        <v>1.2624955594206599</v>
      </c>
      <c r="J61" s="109">
        <v>-0.40380529068696902</v>
      </c>
      <c r="K61" s="109">
        <v>0.43421508192497799</v>
      </c>
      <c r="L61" s="109" t="s">
        <v>1075</v>
      </c>
      <c r="M61" s="109" t="s">
        <v>1070</v>
      </c>
      <c r="N61" s="109" t="s">
        <v>1083</v>
      </c>
      <c r="O61" s="109" t="s">
        <v>1083</v>
      </c>
      <c r="P61" s="109" t="s">
        <v>1070</v>
      </c>
      <c r="Q61" s="109" t="s">
        <v>1070</v>
      </c>
      <c r="R61" s="109" t="s">
        <v>1069</v>
      </c>
      <c r="S61" s="109" t="s">
        <v>1075</v>
      </c>
      <c r="T61" s="109" t="s">
        <v>1072</v>
      </c>
      <c r="U61" s="109">
        <v>150</v>
      </c>
      <c r="V61" s="109">
        <v>-0.66195505729158099</v>
      </c>
      <c r="W61" s="109">
        <v>-0.77064106660722098</v>
      </c>
      <c r="X61" s="109">
        <v>-1.0003512064820901</v>
      </c>
      <c r="Y61" s="109">
        <v>-1.01303635210146</v>
      </c>
      <c r="Z61" s="109">
        <v>-0.84846535998608696</v>
      </c>
      <c r="AA61" s="109">
        <v>-0.74941056635851699</v>
      </c>
      <c r="AB61" s="109">
        <v>-0.34105441715205997</v>
      </c>
      <c r="AC61" s="109">
        <v>-5.9498482385271202E-2</v>
      </c>
      <c r="AD61" s="109">
        <v>-0.158179153134308</v>
      </c>
      <c r="AE61" s="109">
        <v>-0.390374562660318</v>
      </c>
      <c r="AF61" s="109">
        <v>0.16495353032313001</v>
      </c>
      <c r="AG61" s="109">
        <v>0.75955187392620704</v>
      </c>
      <c r="AH61" s="109">
        <v>0.24440961227333399</v>
      </c>
    </row>
    <row r="62" spans="1:34" x14ac:dyDescent="0.25">
      <c r="A62" s="109" t="s">
        <v>1197</v>
      </c>
      <c r="B62" s="109" t="s">
        <v>1198</v>
      </c>
      <c r="C62" s="109">
        <v>11683.4</v>
      </c>
      <c r="D62" s="109">
        <v>0.91058897747793299</v>
      </c>
      <c r="E62" s="109">
        <v>0.53384389623363704</v>
      </c>
      <c r="F62" s="109">
        <v>-8.0265801200871498E-2</v>
      </c>
      <c r="G62" s="109">
        <v>0.91348199828933396</v>
      </c>
      <c r="H62" s="109">
        <v>-0.69255081722237999</v>
      </c>
      <c r="I62" s="109">
        <v>8.2333689627680895E-2</v>
      </c>
      <c r="J62" s="109">
        <v>-0.86160515598375198</v>
      </c>
      <c r="K62" s="109">
        <v>-0.81962043517005401</v>
      </c>
      <c r="L62" s="109" t="s">
        <v>1098</v>
      </c>
      <c r="M62" s="109" t="s">
        <v>1070</v>
      </c>
      <c r="N62" s="109" t="s">
        <v>1071</v>
      </c>
      <c r="O62" s="109" t="s">
        <v>1070</v>
      </c>
      <c r="P62" s="109" t="s">
        <v>1083</v>
      </c>
      <c r="Q62" s="109" t="s">
        <v>1071</v>
      </c>
      <c r="R62" s="109" t="s">
        <v>1083</v>
      </c>
      <c r="S62" s="109" t="s">
        <v>1069</v>
      </c>
      <c r="T62" s="109" t="s">
        <v>1072</v>
      </c>
      <c r="U62" s="109">
        <v>94</v>
      </c>
      <c r="V62" s="109">
        <v>-2.1752670924191399E-2</v>
      </c>
      <c r="W62" s="109">
        <v>0.11621147552497001</v>
      </c>
      <c r="X62" s="109">
        <v>-4.1099565846134903E-2</v>
      </c>
      <c r="Y62" s="109">
        <v>-3.0403385093019101E-2</v>
      </c>
      <c r="Z62" s="109">
        <v>-0.186556767235801</v>
      </c>
      <c r="AA62" s="109">
        <v>-8.4271557180149503E-2</v>
      </c>
      <c r="AB62" s="109">
        <v>0.44215915534462702</v>
      </c>
      <c r="AC62" s="109">
        <v>1.1163584900764401</v>
      </c>
      <c r="AD62" s="109">
        <v>0.38039285987751698</v>
      </c>
      <c r="AE62" s="109">
        <v>0.25812217461585302</v>
      </c>
      <c r="AF62" s="109">
        <v>0.83055914293841204</v>
      </c>
      <c r="AG62" s="109">
        <v>1.1901644957755999</v>
      </c>
      <c r="AH62" s="109">
        <v>0.91058897747793299</v>
      </c>
    </row>
    <row r="63" spans="1:34" x14ac:dyDescent="0.25">
      <c r="A63" s="109" t="s">
        <v>1199</v>
      </c>
      <c r="B63" s="109" t="s">
        <v>1200</v>
      </c>
      <c r="C63" s="109">
        <v>15547</v>
      </c>
      <c r="D63" s="109">
        <v>3.3432592952096001</v>
      </c>
      <c r="E63" s="109">
        <v>0.20915516351105801</v>
      </c>
      <c r="F63" s="109">
        <v>-8.0265801200871498E-2</v>
      </c>
      <c r="G63" s="109">
        <v>1.2147459206815701</v>
      </c>
      <c r="H63" s="109">
        <v>-0.64458774725045098</v>
      </c>
      <c r="I63" s="109">
        <v>-0.20972776217803701</v>
      </c>
      <c r="J63" s="109">
        <v>0.32889216544179101</v>
      </c>
      <c r="K63" s="109">
        <v>-1.21290304984437</v>
      </c>
      <c r="L63" s="109" t="s">
        <v>1098</v>
      </c>
      <c r="M63" s="109" t="s">
        <v>1075</v>
      </c>
      <c r="N63" s="109" t="s">
        <v>1071</v>
      </c>
      <c r="O63" s="109" t="s">
        <v>1070</v>
      </c>
      <c r="P63" s="109" t="s">
        <v>1069</v>
      </c>
      <c r="Q63" s="109" t="s">
        <v>1071</v>
      </c>
      <c r="R63" s="109" t="s">
        <v>1075</v>
      </c>
      <c r="S63" s="109" t="s">
        <v>1083</v>
      </c>
      <c r="T63" s="109" t="s">
        <v>1072</v>
      </c>
      <c r="U63" s="109">
        <v>6</v>
      </c>
      <c r="V63" s="109">
        <v>0.61795523396400298</v>
      </c>
      <c r="W63" s="109">
        <v>0.189918527245201</v>
      </c>
      <c r="X63" s="109">
        <v>0.13895597840441701</v>
      </c>
      <c r="Y63" s="109">
        <v>7.8744266808140104E-2</v>
      </c>
      <c r="Z63" s="109">
        <v>0.17763078408538099</v>
      </c>
      <c r="AA63" s="109">
        <v>0.802836651659385</v>
      </c>
      <c r="AB63" s="109">
        <v>1.68827483428588</v>
      </c>
      <c r="AC63" s="109">
        <v>2.6199998131218498</v>
      </c>
      <c r="AD63" s="109">
        <v>1.25080654257404</v>
      </c>
      <c r="AE63" s="109">
        <v>0.83217242943995196</v>
      </c>
      <c r="AF63" s="109">
        <v>1.01245892424079</v>
      </c>
      <c r="AG63" s="109">
        <v>2.0050120237968101</v>
      </c>
      <c r="AH63" s="109">
        <v>3.3432592952096001</v>
      </c>
    </row>
    <row r="64" spans="1:34" x14ac:dyDescent="0.25">
      <c r="A64" s="109" t="s">
        <v>1201</v>
      </c>
      <c r="B64" s="109" t="s">
        <v>1202</v>
      </c>
      <c r="C64" s="109">
        <v>7052.3</v>
      </c>
      <c r="D64" s="109">
        <v>-0.11269327587024899</v>
      </c>
      <c r="E64" s="109">
        <v>3.2515308778212598E-2</v>
      </c>
      <c r="F64" s="109">
        <v>-1.64029356545157</v>
      </c>
      <c r="G64" s="109">
        <v>0.67159138512966698</v>
      </c>
      <c r="H64" s="109">
        <v>-0.34775672080975001</v>
      </c>
      <c r="I64" s="109">
        <v>-0.76459989684061003</v>
      </c>
      <c r="J64" s="109">
        <v>0.17092126627478499</v>
      </c>
      <c r="K64" s="109">
        <v>0.65199971480427599</v>
      </c>
      <c r="L64" s="109" t="s">
        <v>1071</v>
      </c>
      <c r="M64" s="109" t="s">
        <v>1075</v>
      </c>
      <c r="N64" s="109" t="s">
        <v>1083</v>
      </c>
      <c r="O64" s="109" t="s">
        <v>1075</v>
      </c>
      <c r="P64" s="109" t="s">
        <v>1069</v>
      </c>
      <c r="Q64" s="109" t="s">
        <v>1069</v>
      </c>
      <c r="R64" s="109" t="s">
        <v>1075</v>
      </c>
      <c r="S64" s="109" t="s">
        <v>1075</v>
      </c>
      <c r="T64" s="109" t="s">
        <v>1072</v>
      </c>
      <c r="U64" s="109">
        <v>170</v>
      </c>
      <c r="V64" s="109">
        <v>-0.99960706647515996</v>
      </c>
      <c r="W64" s="109">
        <v>-0.96008708639835405</v>
      </c>
      <c r="X64" s="109">
        <v>-1.0526081691200899</v>
      </c>
      <c r="Y64" s="109">
        <v>-1.2047165682158301</v>
      </c>
      <c r="Z64" s="109">
        <v>-1.0954000408762801</v>
      </c>
      <c r="AA64" s="109">
        <v>-1.0155870553782</v>
      </c>
      <c r="AB64" s="109">
        <v>-0.84206359858229096</v>
      </c>
      <c r="AC64" s="109">
        <v>-0.46043681605995601</v>
      </c>
      <c r="AD64" s="109">
        <v>-0.22914528884544899</v>
      </c>
      <c r="AE64" s="109">
        <v>-0.48926762244104899</v>
      </c>
      <c r="AF64" s="109">
        <v>-0.33981247121755798</v>
      </c>
      <c r="AG64" s="109">
        <v>-0.13887989594673</v>
      </c>
      <c r="AH64" s="109">
        <v>-0.11269327587024899</v>
      </c>
    </row>
    <row r="65" spans="1:34" x14ac:dyDescent="0.25">
      <c r="A65" s="109" t="s">
        <v>1203</v>
      </c>
      <c r="B65" s="109" t="s">
        <v>1204</v>
      </c>
      <c r="C65" s="109">
        <v>4443.1000000000004</v>
      </c>
      <c r="D65" s="109">
        <v>1.1756037504895001</v>
      </c>
      <c r="E65" s="109">
        <v>0.115271706130323</v>
      </c>
      <c r="F65" s="109">
        <v>-0.86027968332621996</v>
      </c>
      <c r="G65" s="109">
        <v>1.04576596091011</v>
      </c>
      <c r="H65" s="109">
        <v>0.15122248041799199</v>
      </c>
      <c r="I65" s="109">
        <v>1.1390510088257599</v>
      </c>
      <c r="J65" s="109">
        <v>1.5676665893922801</v>
      </c>
      <c r="K65" s="109">
        <v>1.7451012655377101</v>
      </c>
      <c r="L65" s="109" t="s">
        <v>1098</v>
      </c>
      <c r="M65" s="109" t="s">
        <v>1075</v>
      </c>
      <c r="N65" s="109" t="s">
        <v>1069</v>
      </c>
      <c r="O65" s="109" t="s">
        <v>1070</v>
      </c>
      <c r="P65" s="109" t="s">
        <v>1071</v>
      </c>
      <c r="Q65" s="109" t="s">
        <v>1070</v>
      </c>
      <c r="R65" s="109" t="s">
        <v>1070</v>
      </c>
      <c r="S65" s="109" t="s">
        <v>1070</v>
      </c>
      <c r="T65" s="109" t="s">
        <v>1072</v>
      </c>
      <c r="U65" s="109">
        <v>63</v>
      </c>
      <c r="V65" s="109">
        <v>-0.18041909566884101</v>
      </c>
      <c r="W65" s="109">
        <v>-0.14354529086456599</v>
      </c>
      <c r="X65" s="109">
        <v>-0.23623952572742801</v>
      </c>
      <c r="Y65" s="109">
        <v>-0.48547714304066097</v>
      </c>
      <c r="Z65" s="109">
        <v>-0.482173996983356</v>
      </c>
      <c r="AA65" s="109">
        <v>-0.11115660090853</v>
      </c>
      <c r="AB65" s="109">
        <v>3.7668691105515302E-2</v>
      </c>
      <c r="AC65" s="109">
        <v>0.41059543481724298</v>
      </c>
      <c r="AD65" s="109">
        <v>0.59324302538799001</v>
      </c>
      <c r="AE65" s="109">
        <v>0.269340722643922</v>
      </c>
      <c r="AF65" s="109">
        <v>0.67238442530222498</v>
      </c>
      <c r="AG65" s="109">
        <v>1.1124473852804599</v>
      </c>
      <c r="AH65" s="109">
        <v>1.1756037504895001</v>
      </c>
    </row>
    <row r="66" spans="1:34" x14ac:dyDescent="0.25">
      <c r="A66" s="109" t="s">
        <v>1205</v>
      </c>
      <c r="B66" s="109" t="s">
        <v>1206</v>
      </c>
      <c r="C66" s="109">
        <v>6069.3</v>
      </c>
      <c r="D66" s="109">
        <v>1.1557039404195499</v>
      </c>
      <c r="E66" s="109">
        <v>0.119312450413171</v>
      </c>
      <c r="F66" s="109">
        <v>0.69974808092447704</v>
      </c>
      <c r="G66" s="109">
        <v>-0.64183225439244296</v>
      </c>
      <c r="H66" s="109">
        <v>-0.27461634820436998</v>
      </c>
      <c r="I66" s="109">
        <v>-6.9926325860940303E-2</v>
      </c>
      <c r="J66" s="109">
        <v>0.95939155777912699</v>
      </c>
      <c r="K66" s="109">
        <v>1.0833347289242801</v>
      </c>
      <c r="L66" s="109" t="s">
        <v>1098</v>
      </c>
      <c r="M66" s="109" t="s">
        <v>1075</v>
      </c>
      <c r="N66" s="109" t="s">
        <v>1075</v>
      </c>
      <c r="O66" s="109" t="s">
        <v>1069</v>
      </c>
      <c r="P66" s="109" t="s">
        <v>1069</v>
      </c>
      <c r="Q66" s="109" t="s">
        <v>1071</v>
      </c>
      <c r="R66" s="109" t="s">
        <v>1070</v>
      </c>
      <c r="S66" s="109" t="s">
        <v>1070</v>
      </c>
      <c r="T66" s="109" t="s">
        <v>1072</v>
      </c>
      <c r="U66" s="109">
        <v>65</v>
      </c>
      <c r="V66" s="109">
        <v>0.47936837450889203</v>
      </c>
      <c r="W66" s="109">
        <v>0.48165273121393098</v>
      </c>
      <c r="X66" s="109">
        <v>0.38989845569177001</v>
      </c>
      <c r="Y66" s="109">
        <v>0.148228030114961</v>
      </c>
      <c r="Z66" s="109">
        <v>0.16268080816535499</v>
      </c>
      <c r="AA66" s="109">
        <v>0.31180293130314901</v>
      </c>
      <c r="AB66" s="109">
        <v>0.55908536044646895</v>
      </c>
      <c r="AC66" s="109">
        <v>0.93545896996370803</v>
      </c>
      <c r="AD66" s="109">
        <v>1.06943495495412</v>
      </c>
      <c r="AE66" s="109">
        <v>0.81735279154981999</v>
      </c>
      <c r="AF66" s="109">
        <v>0.951158216651942</v>
      </c>
      <c r="AG66" s="109">
        <v>1.1100686426928399</v>
      </c>
      <c r="AH66" s="109">
        <v>1.1557039404195499</v>
      </c>
    </row>
    <row r="67" spans="1:34" x14ac:dyDescent="0.25">
      <c r="A67" s="109" t="s">
        <v>1207</v>
      </c>
      <c r="B67" s="109" t="s">
        <v>1208</v>
      </c>
      <c r="C67" s="109">
        <v>1502.2</v>
      </c>
      <c r="D67" s="109">
        <v>0.66892333223914502</v>
      </c>
      <c r="E67" s="109">
        <v>-2.3910792378994999E-2</v>
      </c>
      <c r="F67" s="109">
        <v>1.8697689041125001</v>
      </c>
      <c r="G67" s="109">
        <v>-1.1007204477411201</v>
      </c>
      <c r="H67" s="109">
        <v>-0.51278111244893898</v>
      </c>
      <c r="I67" s="109">
        <v>0.77382460450120005</v>
      </c>
      <c r="J67" s="109">
        <v>0.64032821902099302</v>
      </c>
      <c r="K67" s="109">
        <v>0.16779242050350801</v>
      </c>
      <c r="L67" s="109" t="s">
        <v>1078</v>
      </c>
      <c r="M67" s="109" t="s">
        <v>1071</v>
      </c>
      <c r="N67" s="109" t="s">
        <v>1070</v>
      </c>
      <c r="O67" s="109" t="s">
        <v>1083</v>
      </c>
      <c r="P67" s="109" t="s">
        <v>1069</v>
      </c>
      <c r="Q67" s="109" t="s">
        <v>1075</v>
      </c>
      <c r="R67" s="109" t="s">
        <v>1075</v>
      </c>
      <c r="S67" s="109" t="s">
        <v>1071</v>
      </c>
      <c r="T67" s="109" t="s">
        <v>1072</v>
      </c>
      <c r="U67" s="109">
        <v>119</v>
      </c>
      <c r="V67" s="109">
        <v>0.34374998811298602</v>
      </c>
      <c r="W67" s="109">
        <v>0.60551903346182401</v>
      </c>
      <c r="X67" s="109">
        <v>0.43227015490229798</v>
      </c>
      <c r="Y67" s="109">
        <v>6.1040962484958203E-2</v>
      </c>
      <c r="Z67" s="109">
        <v>-1.2866999227685899E-3</v>
      </c>
      <c r="AA67" s="109">
        <v>0.26069653347347999</v>
      </c>
      <c r="AB67" s="109">
        <v>0.527055522510126</v>
      </c>
      <c r="AC67" s="109">
        <v>0.52244031737506202</v>
      </c>
      <c r="AD67" s="109">
        <v>0.74115632169957302</v>
      </c>
      <c r="AE67" s="109">
        <v>0.69483378857339695</v>
      </c>
      <c r="AF67" s="109">
        <v>0.79550953411487402</v>
      </c>
      <c r="AG67" s="109">
        <v>0.86225180441451099</v>
      </c>
      <c r="AH67" s="109">
        <v>0.66892333223914502</v>
      </c>
    </row>
    <row r="68" spans="1:34" x14ac:dyDescent="0.25">
      <c r="A68" s="109" t="s">
        <v>1209</v>
      </c>
      <c r="B68" s="109" t="s">
        <v>1210</v>
      </c>
      <c r="C68" s="109">
        <v>6385.6</v>
      </c>
      <c r="D68" s="109">
        <v>1.1146298653550999</v>
      </c>
      <c r="E68" s="109">
        <v>8.7500172072703095E-2</v>
      </c>
      <c r="F68" s="109">
        <v>-0.47027274226354598</v>
      </c>
      <c r="G68" s="109">
        <v>0.99829505377479399</v>
      </c>
      <c r="H68" s="109">
        <v>-0.115110026753012</v>
      </c>
      <c r="I68" s="109">
        <v>1.0742486498863699</v>
      </c>
      <c r="J68" s="109">
        <v>3.9994116035946901E-2</v>
      </c>
      <c r="K68" s="109">
        <v>0.34752465393711701</v>
      </c>
      <c r="L68" s="109" t="s">
        <v>1098</v>
      </c>
      <c r="M68" s="109" t="s">
        <v>1075</v>
      </c>
      <c r="N68" s="109" t="s">
        <v>1069</v>
      </c>
      <c r="O68" s="109" t="s">
        <v>1070</v>
      </c>
      <c r="P68" s="109" t="s">
        <v>1071</v>
      </c>
      <c r="Q68" s="109" t="s">
        <v>1070</v>
      </c>
      <c r="R68" s="109" t="s">
        <v>1075</v>
      </c>
      <c r="S68" s="109" t="s">
        <v>1075</v>
      </c>
      <c r="T68" s="109" t="s">
        <v>1072</v>
      </c>
      <c r="U68" s="109">
        <v>71</v>
      </c>
      <c r="V68" s="109">
        <v>0.61989149555797896</v>
      </c>
      <c r="W68" s="109">
        <v>0.842535124669057</v>
      </c>
      <c r="X68" s="109">
        <v>0.62827469068168496</v>
      </c>
      <c r="Y68" s="109">
        <v>0.24021465648246401</v>
      </c>
      <c r="Z68" s="109">
        <v>7.4303319876691698E-2</v>
      </c>
      <c r="AA68" s="109">
        <v>0.25688946898341097</v>
      </c>
      <c r="AB68" s="109">
        <v>0.66903741881359102</v>
      </c>
      <c r="AC68" s="109">
        <v>0.82344029480228198</v>
      </c>
      <c r="AD68" s="109">
        <v>1.08475956478179</v>
      </c>
      <c r="AE68" s="109">
        <v>1.1386103326166701</v>
      </c>
      <c r="AF68" s="109">
        <v>1.35440509734881</v>
      </c>
      <c r="AG68" s="109">
        <v>1.4913303901841299</v>
      </c>
      <c r="AH68" s="109">
        <v>1.1146298653550999</v>
      </c>
    </row>
    <row r="69" spans="1:34" x14ac:dyDescent="0.25">
      <c r="A69" s="109" t="s">
        <v>1211</v>
      </c>
      <c r="B69" s="109" t="s">
        <v>1212</v>
      </c>
      <c r="C69" s="109">
        <v>4687.3</v>
      </c>
      <c r="D69" s="109">
        <v>0.91801320932256802</v>
      </c>
      <c r="E69" s="109">
        <v>-6.2828250231822605E-2</v>
      </c>
      <c r="F69" s="109">
        <v>-1.2502866243888899</v>
      </c>
      <c r="G69" s="109">
        <v>0.28996523303543698</v>
      </c>
      <c r="H69" s="109">
        <v>-7.9730768058652299E-2</v>
      </c>
      <c r="I69" s="109">
        <v>0.86477996868848805</v>
      </c>
      <c r="J69" s="109">
        <v>0.22640825599998901</v>
      </c>
      <c r="K69" s="109">
        <v>0.47650173300926002</v>
      </c>
      <c r="L69" s="109" t="s">
        <v>1098</v>
      </c>
      <c r="M69" s="109" t="s">
        <v>1071</v>
      </c>
      <c r="N69" s="109" t="s">
        <v>1083</v>
      </c>
      <c r="O69" s="109" t="s">
        <v>1071</v>
      </c>
      <c r="P69" s="109" t="s">
        <v>1071</v>
      </c>
      <c r="Q69" s="109" t="s">
        <v>1075</v>
      </c>
      <c r="R69" s="109" t="s">
        <v>1075</v>
      </c>
      <c r="S69" s="109" t="s">
        <v>1075</v>
      </c>
      <c r="T69" s="109" t="s">
        <v>1072</v>
      </c>
      <c r="U69" s="109">
        <v>93</v>
      </c>
      <c r="V69" s="109">
        <v>0.244457220926144</v>
      </c>
      <c r="W69" s="109">
        <v>8.4023790334992701E-2</v>
      </c>
      <c r="X69" s="109">
        <v>0.56805659016963705</v>
      </c>
      <c r="Y69" s="109">
        <v>0.115494322350325</v>
      </c>
      <c r="Z69" s="109">
        <v>-0.61863135265198399</v>
      </c>
      <c r="AA69" s="109">
        <v>-0.77168940485239401</v>
      </c>
      <c r="AB69" s="109">
        <v>-0.19429973993916599</v>
      </c>
      <c r="AC69" s="109">
        <v>0.24518723496222999</v>
      </c>
      <c r="AD69" s="109">
        <v>-0.45792314649634303</v>
      </c>
      <c r="AE69" s="109">
        <v>-0.47797971806787198</v>
      </c>
      <c r="AF69" s="109">
        <v>0.95581186368421001</v>
      </c>
      <c r="AG69" s="109">
        <v>1.1098834690021999</v>
      </c>
      <c r="AH69" s="109">
        <v>0.91801320932256802</v>
      </c>
    </row>
    <row r="70" spans="1:34" x14ac:dyDescent="0.25">
      <c r="A70" s="109" t="s">
        <v>1213</v>
      </c>
      <c r="B70" s="109" t="s">
        <v>1214</v>
      </c>
      <c r="C70" s="109">
        <v>11492.1</v>
      </c>
      <c r="D70" s="109">
        <v>2.17172780145011</v>
      </c>
      <c r="E70" s="109">
        <v>3.5939976138754699</v>
      </c>
      <c r="F70" s="109">
        <v>-8.0265801200871498E-2</v>
      </c>
      <c r="G70" s="109">
        <v>0.64848502456749102</v>
      </c>
      <c r="H70" s="109">
        <v>-0.27685828381726602</v>
      </c>
      <c r="I70" s="109">
        <v>0.66464557577073502</v>
      </c>
      <c r="J70" s="109">
        <v>-0.32228189609206198</v>
      </c>
      <c r="K70" s="109">
        <v>-0.39887105014653201</v>
      </c>
      <c r="L70" s="109" t="s">
        <v>1098</v>
      </c>
      <c r="M70" s="109" t="s">
        <v>1070</v>
      </c>
      <c r="N70" s="109" t="s">
        <v>1071</v>
      </c>
      <c r="O70" s="109" t="s">
        <v>1075</v>
      </c>
      <c r="P70" s="109" t="s">
        <v>1069</v>
      </c>
      <c r="Q70" s="109" t="s">
        <v>1075</v>
      </c>
      <c r="R70" s="109" t="s">
        <v>1071</v>
      </c>
      <c r="S70" s="109" t="s">
        <v>1069</v>
      </c>
      <c r="T70" s="109" t="s">
        <v>1072</v>
      </c>
      <c r="U70" s="109">
        <v>17</v>
      </c>
      <c r="V70" s="109">
        <v>0.64345997624274398</v>
      </c>
      <c r="W70" s="109">
        <v>0.70385258683479601</v>
      </c>
      <c r="X70" s="109">
        <v>0.26370495937754002</v>
      </c>
      <c r="Y70" s="109">
        <v>0.34095001713844197</v>
      </c>
      <c r="Z70" s="109">
        <v>0.52249576559509003</v>
      </c>
      <c r="AA70" s="109">
        <v>0.72775171744902301</v>
      </c>
      <c r="AB70" s="109">
        <v>0.99707922707728402</v>
      </c>
      <c r="AC70" s="109">
        <v>1.28098820000817</v>
      </c>
      <c r="AD70" s="109">
        <v>1.3830418116243901</v>
      </c>
      <c r="AE70" s="109">
        <v>1.2771549223306899</v>
      </c>
      <c r="AF70" s="109">
        <v>1.44790072047673</v>
      </c>
      <c r="AG70" s="109">
        <v>2.1664730534919099</v>
      </c>
      <c r="AH70" s="109">
        <v>2.17172780145011</v>
      </c>
    </row>
    <row r="71" spans="1:34" x14ac:dyDescent="0.25">
      <c r="A71" s="109" t="s">
        <v>1215</v>
      </c>
      <c r="B71" s="109" t="s">
        <v>1216</v>
      </c>
      <c r="C71" s="109">
        <v>4167.3</v>
      </c>
      <c r="D71" s="109">
        <v>0.92989193430383998</v>
      </c>
      <c r="E71" s="109">
        <v>2.2888263174241201</v>
      </c>
      <c r="F71" s="109">
        <v>1.8697689041125001</v>
      </c>
      <c r="G71" s="109">
        <v>0.19183200857159799</v>
      </c>
      <c r="H71" s="109">
        <v>-0.397564009809037</v>
      </c>
      <c r="I71" s="109">
        <v>0.139933865233444</v>
      </c>
      <c r="J71" s="109">
        <v>-0.32238987051303097</v>
      </c>
      <c r="K71" s="109">
        <v>-0.60607005392934798</v>
      </c>
      <c r="L71" s="109" t="s">
        <v>1098</v>
      </c>
      <c r="M71" s="109" t="s">
        <v>1070</v>
      </c>
      <c r="N71" s="109" t="s">
        <v>1070</v>
      </c>
      <c r="O71" s="109" t="s">
        <v>1071</v>
      </c>
      <c r="P71" s="109" t="s">
        <v>1069</v>
      </c>
      <c r="Q71" s="109" t="s">
        <v>1071</v>
      </c>
      <c r="R71" s="109" t="s">
        <v>1071</v>
      </c>
      <c r="S71" s="109" t="s">
        <v>1069</v>
      </c>
      <c r="T71" s="109" t="s">
        <v>1072</v>
      </c>
      <c r="U71" s="109">
        <v>90</v>
      </c>
      <c r="V71" s="109">
        <v>0.42309727325294999</v>
      </c>
      <c r="W71" s="109">
        <v>0.60443668119800598</v>
      </c>
      <c r="X71" s="109">
        <v>0.370924609564665</v>
      </c>
      <c r="Y71" s="109">
        <v>-5.8157520163814702E-2</v>
      </c>
      <c r="Z71" s="109">
        <v>-0.15165708155318799</v>
      </c>
      <c r="AA71" s="109">
        <v>0.109407073376</v>
      </c>
      <c r="AB71" s="109">
        <v>0.819534256686128</v>
      </c>
      <c r="AC71" s="109">
        <v>1.14401228071267</v>
      </c>
      <c r="AD71" s="109">
        <v>0.77290210550247596</v>
      </c>
      <c r="AE71" s="109">
        <v>0.56503859368870002</v>
      </c>
      <c r="AF71" s="109">
        <v>1.00119450673679</v>
      </c>
      <c r="AG71" s="109">
        <v>1.1855277179018699</v>
      </c>
      <c r="AH71" s="109">
        <v>0.92989193430383998</v>
      </c>
    </row>
    <row r="72" spans="1:34" x14ac:dyDescent="0.25">
      <c r="A72" s="109" t="s">
        <v>1217</v>
      </c>
      <c r="B72" s="109" t="s">
        <v>1218</v>
      </c>
      <c r="C72" s="109">
        <v>7604.8</v>
      </c>
      <c r="D72" s="109">
        <v>0.70435180186340696</v>
      </c>
      <c r="E72" s="109">
        <v>2.4973933397100101</v>
      </c>
      <c r="F72" s="109">
        <v>-1.2502866243888899</v>
      </c>
      <c r="G72" s="109">
        <v>-2.7015029217104898</v>
      </c>
      <c r="H72" s="109">
        <v>0.144448348808183</v>
      </c>
      <c r="I72" s="109">
        <v>0.36052816232229501</v>
      </c>
      <c r="J72" s="109">
        <v>-0.57108135654036096</v>
      </c>
      <c r="K72" s="109">
        <v>0.94800627239425195</v>
      </c>
      <c r="L72" s="109" t="s">
        <v>1078</v>
      </c>
      <c r="M72" s="109" t="s">
        <v>1070</v>
      </c>
      <c r="N72" s="109" t="s">
        <v>1083</v>
      </c>
      <c r="O72" s="109" t="s">
        <v>1083</v>
      </c>
      <c r="P72" s="109" t="s">
        <v>1071</v>
      </c>
      <c r="Q72" s="109" t="s">
        <v>1071</v>
      </c>
      <c r="R72" s="109" t="s">
        <v>1069</v>
      </c>
      <c r="S72" s="109" t="s">
        <v>1070</v>
      </c>
      <c r="T72" s="109" t="s">
        <v>1072</v>
      </c>
      <c r="U72" s="109">
        <v>115</v>
      </c>
      <c r="V72" s="109">
        <v>-0.37570621632631301</v>
      </c>
      <c r="W72" s="109">
        <v>-0.48664857955496799</v>
      </c>
      <c r="X72" s="109">
        <v>-0.58262726024984701</v>
      </c>
      <c r="Y72" s="109">
        <v>-0.82295027200096904</v>
      </c>
      <c r="Z72" s="109">
        <v>-0.81620239915249504</v>
      </c>
      <c r="AA72" s="109">
        <v>-0.79513796767498901</v>
      </c>
      <c r="AB72" s="109">
        <v>-0.60940574686801996</v>
      </c>
      <c r="AC72" s="109">
        <v>-0.18367370972571501</v>
      </c>
      <c r="AD72" s="109">
        <v>0.105434357633941</v>
      </c>
      <c r="AE72" s="109">
        <v>1.5990904199604399E-2</v>
      </c>
      <c r="AF72" s="109">
        <v>0.118787648772819</v>
      </c>
      <c r="AG72" s="109">
        <v>0.383453937867265</v>
      </c>
      <c r="AH72" s="109">
        <v>0.70435180186340696</v>
      </c>
    </row>
    <row r="73" spans="1:34" x14ac:dyDescent="0.25">
      <c r="A73" s="109" t="s">
        <v>1219</v>
      </c>
      <c r="B73" s="109" t="s">
        <v>1220</v>
      </c>
      <c r="C73" s="109">
        <v>6770.5</v>
      </c>
      <c r="D73" s="109">
        <v>1.6804315138922099</v>
      </c>
      <c r="E73" s="109">
        <v>1.10952255415776</v>
      </c>
      <c r="F73" s="109">
        <v>1.8697689041125001</v>
      </c>
      <c r="G73" s="109">
        <v>0.74479321799501796</v>
      </c>
      <c r="H73" s="109">
        <v>-0.39614297482962002</v>
      </c>
      <c r="I73" s="109">
        <v>0.44618794173512999</v>
      </c>
      <c r="J73" s="109">
        <v>7.5133272502779805E-2</v>
      </c>
      <c r="K73" s="109">
        <v>-1.8291190387994202E-2</v>
      </c>
      <c r="L73" s="109" t="s">
        <v>1098</v>
      </c>
      <c r="M73" s="109" t="s">
        <v>1070</v>
      </c>
      <c r="N73" s="109" t="s">
        <v>1070</v>
      </c>
      <c r="O73" s="109" t="s">
        <v>1075</v>
      </c>
      <c r="P73" s="109" t="s">
        <v>1069</v>
      </c>
      <c r="Q73" s="109" t="s">
        <v>1071</v>
      </c>
      <c r="R73" s="109" t="s">
        <v>1075</v>
      </c>
      <c r="S73" s="109" t="s">
        <v>1071</v>
      </c>
      <c r="T73" s="109" t="s">
        <v>1072</v>
      </c>
      <c r="U73" s="109">
        <v>33</v>
      </c>
      <c r="V73" s="109">
        <v>1.0145396284643</v>
      </c>
      <c r="W73" s="109">
        <v>1.1513853944603201</v>
      </c>
      <c r="X73" s="109">
        <v>0.57894572497691199</v>
      </c>
      <c r="Y73" s="109">
        <v>0.29496277065302401</v>
      </c>
      <c r="Z73" s="109">
        <v>0.21046939288865399</v>
      </c>
      <c r="AA73" s="109">
        <v>0.50371397859515499</v>
      </c>
      <c r="AB73" s="109">
        <v>1.0423497245962601</v>
      </c>
      <c r="AC73" s="109">
        <v>1.3043174153672601</v>
      </c>
      <c r="AD73" s="109">
        <v>1.2279495806083001</v>
      </c>
      <c r="AE73" s="109">
        <v>1.03530503407587</v>
      </c>
      <c r="AF73" s="109">
        <v>1.35666536849764</v>
      </c>
      <c r="AG73" s="109">
        <v>1.5700182332411099</v>
      </c>
      <c r="AH73" s="109">
        <v>1.6804315138922099</v>
      </c>
    </row>
    <row r="74" spans="1:34" x14ac:dyDescent="0.25">
      <c r="A74" s="109" t="s">
        <v>1221</v>
      </c>
      <c r="B74" s="109" t="s">
        <v>1222</v>
      </c>
      <c r="C74" s="109">
        <v>24712.3</v>
      </c>
      <c r="D74" s="109">
        <v>1.0448317215309999</v>
      </c>
      <c r="E74" s="109">
        <v>1.23132191909665</v>
      </c>
      <c r="F74" s="109">
        <v>1.47976196304983</v>
      </c>
      <c r="G74" s="109">
        <v>0.55973015637184298</v>
      </c>
      <c r="H74" s="109">
        <v>-0.50271019788819704</v>
      </c>
      <c r="I74" s="109">
        <v>0.45473746898072898</v>
      </c>
      <c r="J74" s="109">
        <v>-0.58157190065381903</v>
      </c>
      <c r="K74" s="109">
        <v>0.33693902484063398</v>
      </c>
      <c r="L74" s="109" t="s">
        <v>1098</v>
      </c>
      <c r="M74" s="109" t="s">
        <v>1070</v>
      </c>
      <c r="N74" s="109" t="s">
        <v>1070</v>
      </c>
      <c r="O74" s="109" t="s">
        <v>1075</v>
      </c>
      <c r="P74" s="109" t="s">
        <v>1069</v>
      </c>
      <c r="Q74" s="109" t="s">
        <v>1071</v>
      </c>
      <c r="R74" s="109" t="s">
        <v>1069</v>
      </c>
      <c r="S74" s="109" t="s">
        <v>1075</v>
      </c>
      <c r="T74" s="109" t="s">
        <v>1072</v>
      </c>
      <c r="U74" s="109">
        <v>79</v>
      </c>
      <c r="V74" s="109">
        <v>0.81040550507519404</v>
      </c>
      <c r="W74" s="109">
        <v>0.75189916674633805</v>
      </c>
      <c r="X74" s="109">
        <v>0.39220960400249899</v>
      </c>
      <c r="Y74" s="109">
        <v>0.27922262750467902</v>
      </c>
      <c r="Z74" s="109">
        <v>0.32348260124567901</v>
      </c>
      <c r="AA74" s="109">
        <v>0.391611689182499</v>
      </c>
      <c r="AB74" s="109">
        <v>0.69604415058457603</v>
      </c>
      <c r="AC74" s="109">
        <v>1.00016317272585</v>
      </c>
      <c r="AD74" s="109">
        <v>1.0291937570302601</v>
      </c>
      <c r="AE74" s="109">
        <v>0.89604639765664595</v>
      </c>
      <c r="AF74" s="109">
        <v>1.13215330585774</v>
      </c>
      <c r="AG74" s="109">
        <v>1.2201363704039601</v>
      </c>
      <c r="AH74" s="109">
        <v>1.0448317215309999</v>
      </c>
    </row>
    <row r="75" spans="1:34" x14ac:dyDescent="0.25">
      <c r="A75" s="109" t="s">
        <v>1223</v>
      </c>
      <c r="B75" s="109" t="s">
        <v>1224</v>
      </c>
      <c r="C75" s="109">
        <v>2332.8000000000002</v>
      </c>
      <c r="D75" s="109">
        <v>0.86172033884086097</v>
      </c>
      <c r="E75" s="109">
        <v>2.2528529450462198</v>
      </c>
      <c r="F75" s="109">
        <v>-8.0265801200871498E-2</v>
      </c>
      <c r="G75" s="109">
        <v>0.77262191569444205</v>
      </c>
      <c r="H75" s="109">
        <v>-0.73251655709465202</v>
      </c>
      <c r="I75" s="109">
        <v>-0.51166189348005298</v>
      </c>
      <c r="J75" s="109">
        <v>-8.8728310753221906E-2</v>
      </c>
      <c r="K75" s="109">
        <v>-0.217021690893625</v>
      </c>
      <c r="L75" s="109" t="s">
        <v>1078</v>
      </c>
      <c r="M75" s="109" t="s">
        <v>1070</v>
      </c>
      <c r="N75" s="109" t="s">
        <v>1071</v>
      </c>
      <c r="O75" s="109" t="s">
        <v>1075</v>
      </c>
      <c r="P75" s="109" t="s">
        <v>1083</v>
      </c>
      <c r="Q75" s="109" t="s">
        <v>1069</v>
      </c>
      <c r="R75" s="109" t="s">
        <v>1071</v>
      </c>
      <c r="S75" s="109" t="s">
        <v>1071</v>
      </c>
      <c r="T75" s="109" t="s">
        <v>1072</v>
      </c>
      <c r="U75" s="109">
        <v>101</v>
      </c>
      <c r="V75" s="109">
        <v>-0.68806129312208297</v>
      </c>
      <c r="W75" s="109">
        <v>-0.52565808162189598</v>
      </c>
      <c r="X75" s="109">
        <v>-0.69298976805733004</v>
      </c>
      <c r="Y75" s="109">
        <v>-0.48401965466277302</v>
      </c>
      <c r="Z75" s="109">
        <v>-0.79833653863003895</v>
      </c>
      <c r="AA75" s="109">
        <v>-0.74699003359482996</v>
      </c>
      <c r="AB75" s="109">
        <v>-0.36714000744016501</v>
      </c>
      <c r="AC75" s="109">
        <v>5.5582444214728702E-2</v>
      </c>
      <c r="AD75" s="109">
        <v>2.2572563476535398E-2</v>
      </c>
      <c r="AE75" s="109">
        <v>0.119083956134566</v>
      </c>
      <c r="AF75" s="109">
        <v>0.46070809949550301</v>
      </c>
      <c r="AG75" s="109">
        <v>0.79537112200525895</v>
      </c>
      <c r="AH75" s="109">
        <v>0.86172033884086097</v>
      </c>
    </row>
    <row r="76" spans="1:34" x14ac:dyDescent="0.25">
      <c r="A76" s="109" t="s">
        <v>1225</v>
      </c>
      <c r="B76" s="109" t="s">
        <v>1226</v>
      </c>
      <c r="C76" s="109">
        <v>10549.7</v>
      </c>
      <c r="D76" s="109">
        <v>1.8581016309822</v>
      </c>
      <c r="E76" s="109">
        <v>-1.10259470233358E-2</v>
      </c>
      <c r="F76" s="109">
        <v>1.47976196304983</v>
      </c>
      <c r="G76" s="109">
        <v>1.09798328810868</v>
      </c>
      <c r="H76" s="109">
        <v>-1.03815124703732</v>
      </c>
      <c r="I76" s="109">
        <v>-0.19558229268976801</v>
      </c>
      <c r="J76" s="109">
        <v>0.35055141899381098</v>
      </c>
      <c r="K76" s="109">
        <v>-0.70122898519439503</v>
      </c>
      <c r="L76" s="109" t="s">
        <v>1098</v>
      </c>
      <c r="M76" s="109" t="s">
        <v>1071</v>
      </c>
      <c r="N76" s="109" t="s">
        <v>1070</v>
      </c>
      <c r="O76" s="109" t="s">
        <v>1070</v>
      </c>
      <c r="P76" s="109" t="s">
        <v>1083</v>
      </c>
      <c r="Q76" s="109" t="s">
        <v>1071</v>
      </c>
      <c r="R76" s="109" t="s">
        <v>1075</v>
      </c>
      <c r="S76" s="109" t="s">
        <v>1069</v>
      </c>
      <c r="T76" s="109" t="s">
        <v>1072</v>
      </c>
      <c r="U76" s="109">
        <v>26</v>
      </c>
      <c r="V76" s="109">
        <v>1.0454701962031701</v>
      </c>
      <c r="W76" s="109">
        <v>0.89773439208735695</v>
      </c>
      <c r="X76" s="109">
        <v>1.0473653633444999</v>
      </c>
      <c r="Y76" s="109">
        <v>1.2128185135162299</v>
      </c>
      <c r="Z76" s="109">
        <v>1.2230490524089099</v>
      </c>
      <c r="AA76" s="109">
        <v>1.2703141406409799</v>
      </c>
      <c r="AB76" s="109">
        <v>2.3268784460361598</v>
      </c>
      <c r="AC76" s="109">
        <v>2.4865431041018198</v>
      </c>
      <c r="AD76" s="109">
        <v>1.78304106562892</v>
      </c>
      <c r="AE76" s="109">
        <v>1.4633638894221701</v>
      </c>
      <c r="AF76" s="109">
        <v>1.67295893697085</v>
      </c>
      <c r="AG76" s="109">
        <v>1.9597187291296001</v>
      </c>
      <c r="AH76" s="109">
        <v>1.8581016309822</v>
      </c>
    </row>
    <row r="77" spans="1:34" x14ac:dyDescent="0.25">
      <c r="A77" s="109" t="s">
        <v>1227</v>
      </c>
      <c r="B77" s="109" t="s">
        <v>1228</v>
      </c>
      <c r="C77" s="109">
        <v>15165.1</v>
      </c>
      <c r="D77" s="109">
        <v>4.9118596789665201</v>
      </c>
      <c r="E77" s="109">
        <v>3.2130741709752502</v>
      </c>
      <c r="F77" s="109">
        <v>0.69974808092447704</v>
      </c>
      <c r="G77" s="109">
        <v>1.0549428027254499</v>
      </c>
      <c r="H77" s="109">
        <v>-1.047009624218</v>
      </c>
      <c r="I77" s="109">
        <v>-0.13658846123090701</v>
      </c>
      <c r="J77" s="109">
        <v>7.8177259164084606E-3</v>
      </c>
      <c r="K77" s="109">
        <v>-0.832323190085834</v>
      </c>
      <c r="L77" s="109" t="s">
        <v>1098</v>
      </c>
      <c r="M77" s="109" t="s">
        <v>1070</v>
      </c>
      <c r="N77" s="109" t="s">
        <v>1075</v>
      </c>
      <c r="O77" s="109" t="s">
        <v>1070</v>
      </c>
      <c r="P77" s="109" t="s">
        <v>1083</v>
      </c>
      <c r="Q77" s="109" t="s">
        <v>1071</v>
      </c>
      <c r="R77" s="109" t="s">
        <v>1075</v>
      </c>
      <c r="S77" s="109" t="s">
        <v>1069</v>
      </c>
      <c r="T77" s="109" t="s">
        <v>1072</v>
      </c>
      <c r="U77" s="109">
        <v>2</v>
      </c>
      <c r="V77" s="109">
        <v>1.40420337182609</v>
      </c>
      <c r="W77" s="109">
        <v>1.4545502495801701</v>
      </c>
      <c r="X77" s="109">
        <v>1.2372202241192201</v>
      </c>
      <c r="Y77" s="109">
        <v>1.5283987431063299</v>
      </c>
      <c r="Z77" s="109">
        <v>1.4332677943996599</v>
      </c>
      <c r="AA77" s="109">
        <v>1.48776175858481</v>
      </c>
      <c r="AB77" s="109">
        <v>2.4023138353168698</v>
      </c>
      <c r="AC77" s="109">
        <v>3.4424030469716498</v>
      </c>
      <c r="AD77" s="109">
        <v>2.8126717049875101</v>
      </c>
      <c r="AE77" s="109">
        <v>2.7402521803916802</v>
      </c>
      <c r="AF77" s="109">
        <v>3.4202784453002999</v>
      </c>
      <c r="AG77" s="109">
        <v>4.1278347287058796</v>
      </c>
      <c r="AH77" s="109">
        <v>4.9118596789665201</v>
      </c>
    </row>
    <row r="78" spans="1:34" x14ac:dyDescent="0.25">
      <c r="A78" s="109" t="s">
        <v>1229</v>
      </c>
      <c r="B78" s="109" t="s">
        <v>1230</v>
      </c>
      <c r="C78" s="109">
        <v>5224.6000000000004</v>
      </c>
      <c r="D78" s="109">
        <v>2.2194285881301798</v>
      </c>
      <c r="E78" s="109">
        <v>2.6174610581411599</v>
      </c>
      <c r="F78" s="109">
        <v>1.8697689041125001</v>
      </c>
      <c r="G78" s="109">
        <v>0.68736736647970298</v>
      </c>
      <c r="H78" s="109">
        <v>-0.64184022508271599</v>
      </c>
      <c r="I78" s="109">
        <v>-0.36216379036456497</v>
      </c>
      <c r="J78" s="109">
        <v>0.59856517320159797</v>
      </c>
      <c r="K78" s="109">
        <v>-1.3165304843865999</v>
      </c>
      <c r="L78" s="109" t="s">
        <v>1098</v>
      </c>
      <c r="M78" s="109" t="s">
        <v>1070</v>
      </c>
      <c r="N78" s="109" t="s">
        <v>1070</v>
      </c>
      <c r="O78" s="109" t="s">
        <v>1075</v>
      </c>
      <c r="P78" s="109" t="s">
        <v>1069</v>
      </c>
      <c r="Q78" s="109" t="s">
        <v>1069</v>
      </c>
      <c r="R78" s="109" t="s">
        <v>1075</v>
      </c>
      <c r="S78" s="109" t="s">
        <v>1083</v>
      </c>
      <c r="T78" s="109" t="s">
        <v>1072</v>
      </c>
      <c r="U78" s="109">
        <v>16</v>
      </c>
      <c r="V78" s="109">
        <v>0.59736272337522001</v>
      </c>
      <c r="W78" s="109">
        <v>0.60296410149564905</v>
      </c>
      <c r="X78" s="109">
        <v>0.51669479864919399</v>
      </c>
      <c r="Y78" s="109">
        <v>0.75137335525522797</v>
      </c>
      <c r="Z78" s="109">
        <v>0.55356875462873401</v>
      </c>
      <c r="AA78" s="109">
        <v>0.49949985582364897</v>
      </c>
      <c r="AB78" s="109">
        <v>1.0274646486702299</v>
      </c>
      <c r="AC78" s="109">
        <v>1.4758731871256101</v>
      </c>
      <c r="AD78" s="109">
        <v>1.63437751951768</v>
      </c>
      <c r="AE78" s="109">
        <v>1.74731145033165</v>
      </c>
      <c r="AF78" s="109">
        <v>1.9179122228768799</v>
      </c>
      <c r="AG78" s="109">
        <v>1.9450676046667801</v>
      </c>
      <c r="AH78" s="109">
        <v>2.2194285881301798</v>
      </c>
    </row>
    <row r="79" spans="1:34" x14ac:dyDescent="0.25">
      <c r="A79" s="109" t="s">
        <v>1231</v>
      </c>
      <c r="B79" s="109" t="s">
        <v>1232</v>
      </c>
      <c r="C79" s="109">
        <v>3708.1</v>
      </c>
      <c r="D79" s="109">
        <v>1.6987814063532201</v>
      </c>
      <c r="E79" s="109">
        <v>3.1489707047011399</v>
      </c>
      <c r="F79" s="109">
        <v>1.0897550219871499</v>
      </c>
      <c r="G79" s="109">
        <v>-0.305445210953318</v>
      </c>
      <c r="H79" s="109">
        <v>-0.83187558896989899</v>
      </c>
      <c r="I79" s="109">
        <v>-0.89759642610743695</v>
      </c>
      <c r="J79" s="109">
        <v>8.2455890601510601E-4</v>
      </c>
      <c r="K79" s="109">
        <v>-1.4475688239764</v>
      </c>
      <c r="L79" s="109" t="s">
        <v>1098</v>
      </c>
      <c r="M79" s="109" t="s">
        <v>1070</v>
      </c>
      <c r="N79" s="109" t="s">
        <v>1070</v>
      </c>
      <c r="O79" s="109" t="s">
        <v>1069</v>
      </c>
      <c r="P79" s="109" t="s">
        <v>1083</v>
      </c>
      <c r="Q79" s="109" t="s">
        <v>1069</v>
      </c>
      <c r="R79" s="109" t="s">
        <v>1075</v>
      </c>
      <c r="S79" s="109" t="s">
        <v>1083</v>
      </c>
      <c r="T79" s="109" t="s">
        <v>1072</v>
      </c>
      <c r="U79" s="109">
        <v>30</v>
      </c>
      <c r="V79" s="109">
        <v>0.88222721870151299</v>
      </c>
      <c r="W79" s="109">
        <v>0.73542576917227698</v>
      </c>
      <c r="X79" s="109">
        <v>0.69004496988963604</v>
      </c>
      <c r="Y79" s="109">
        <v>0.892891592527846</v>
      </c>
      <c r="Z79" s="109">
        <v>0.74236162871573896</v>
      </c>
      <c r="AA79" s="109">
        <v>0.93528328840615105</v>
      </c>
      <c r="AB79" s="109">
        <v>1.5576057135485</v>
      </c>
      <c r="AC79" s="109">
        <v>1.9505759545425501</v>
      </c>
      <c r="AD79" s="109">
        <v>1.5596045536465699</v>
      </c>
      <c r="AE79" s="109">
        <v>1.50736716265535</v>
      </c>
      <c r="AF79" s="109">
        <v>1.6854613615624301</v>
      </c>
      <c r="AG79" s="109">
        <v>1.7329434396946899</v>
      </c>
      <c r="AH79" s="109">
        <v>1.6987814063532201</v>
      </c>
    </row>
    <row r="80" spans="1:34" x14ac:dyDescent="0.25">
      <c r="A80" s="109" t="s">
        <v>1233</v>
      </c>
      <c r="B80" s="109" t="s">
        <v>1234</v>
      </c>
      <c r="C80" s="109">
        <v>2934.1</v>
      </c>
      <c r="D80" s="109">
        <v>0.92137086350856301</v>
      </c>
      <c r="E80" s="109">
        <v>-9.2288317026269995E-2</v>
      </c>
      <c r="F80" s="109">
        <v>1.47976196304983</v>
      </c>
      <c r="G80" s="109">
        <v>0.764415918716989</v>
      </c>
      <c r="H80" s="109">
        <v>-1.0662112844780001</v>
      </c>
      <c r="I80" s="109">
        <v>-0.30303353613377698</v>
      </c>
      <c r="J80" s="109">
        <v>0.46738352071188199</v>
      </c>
      <c r="K80" s="109">
        <v>-0.51091112266430205</v>
      </c>
      <c r="L80" s="109" t="s">
        <v>1098</v>
      </c>
      <c r="M80" s="109" t="s">
        <v>1071</v>
      </c>
      <c r="N80" s="109" t="s">
        <v>1070</v>
      </c>
      <c r="O80" s="109" t="s">
        <v>1075</v>
      </c>
      <c r="P80" s="109" t="s">
        <v>1083</v>
      </c>
      <c r="Q80" s="109" t="s">
        <v>1071</v>
      </c>
      <c r="R80" s="109" t="s">
        <v>1075</v>
      </c>
      <c r="S80" s="109" t="s">
        <v>1069</v>
      </c>
      <c r="T80" s="109" t="s">
        <v>1072</v>
      </c>
      <c r="U80" s="109">
        <v>92</v>
      </c>
      <c r="V80" s="109">
        <v>0.39110312988503498</v>
      </c>
      <c r="W80" s="109">
        <v>0.64057253504658496</v>
      </c>
      <c r="X80" s="109">
        <v>1.1777519284073701</v>
      </c>
      <c r="Y80" s="109">
        <v>0.595713327146426</v>
      </c>
      <c r="Z80" s="109">
        <v>5.9738663611076097E-2</v>
      </c>
      <c r="AA80" s="109">
        <v>-6.9991763511682806E-2</v>
      </c>
      <c r="AB80" s="109">
        <v>-0.79386582829363095</v>
      </c>
      <c r="AC80" s="109">
        <v>8.3118370633816802E-2</v>
      </c>
      <c r="AD80" s="109">
        <v>0.79666394923241601</v>
      </c>
      <c r="AE80" s="109">
        <v>0.70492162637705702</v>
      </c>
      <c r="AF80" s="109">
        <v>1.6357325709121</v>
      </c>
      <c r="AG80" s="109">
        <v>1.7470094711098401</v>
      </c>
      <c r="AH80" s="109">
        <v>0.92137086350856301</v>
      </c>
    </row>
    <row r="81" spans="1:34" x14ac:dyDescent="0.25">
      <c r="A81" s="109" t="s">
        <v>1235</v>
      </c>
      <c r="B81" s="109" t="s">
        <v>1236</v>
      </c>
      <c r="C81" s="109">
        <v>19164.7</v>
      </c>
      <c r="D81" s="109">
        <v>2.57072309314675</v>
      </c>
      <c r="E81" s="109">
        <v>3.5909009799426198E-2</v>
      </c>
      <c r="F81" s="109">
        <v>1.47976196304983</v>
      </c>
      <c r="G81" s="109">
        <v>1.1708420543560101</v>
      </c>
      <c r="H81" s="109">
        <v>-1.1598803671134601</v>
      </c>
      <c r="I81" s="109">
        <v>-0.30966183306679501</v>
      </c>
      <c r="J81" s="109">
        <v>-0.30835930184719401</v>
      </c>
      <c r="K81" s="109">
        <v>-0.95283176588078999</v>
      </c>
      <c r="L81" s="109" t="s">
        <v>1098</v>
      </c>
      <c r="M81" s="109" t="s">
        <v>1075</v>
      </c>
      <c r="N81" s="109" t="s">
        <v>1070</v>
      </c>
      <c r="O81" s="109" t="s">
        <v>1070</v>
      </c>
      <c r="P81" s="109" t="s">
        <v>1083</v>
      </c>
      <c r="Q81" s="109" t="s">
        <v>1071</v>
      </c>
      <c r="R81" s="109" t="s">
        <v>1071</v>
      </c>
      <c r="S81" s="109" t="s">
        <v>1083</v>
      </c>
      <c r="T81" s="109" t="s">
        <v>1072</v>
      </c>
      <c r="U81" s="109">
        <v>13</v>
      </c>
      <c r="V81" s="109">
        <v>0.61807617120555902</v>
      </c>
      <c r="W81" s="109">
        <v>0.67672449207491103</v>
      </c>
      <c r="X81" s="109">
        <v>0.54697187804903702</v>
      </c>
      <c r="Y81" s="109">
        <v>0.67419902297322298</v>
      </c>
      <c r="Z81" s="109">
        <v>0.51140719741303997</v>
      </c>
      <c r="AA81" s="109">
        <v>0.51979216182947796</v>
      </c>
      <c r="AB81" s="109">
        <v>1.13508107919178</v>
      </c>
      <c r="AC81" s="109">
        <v>1.5763052392472101</v>
      </c>
      <c r="AD81" s="109">
        <v>1.76184753221311</v>
      </c>
      <c r="AE81" s="109">
        <v>1.65191098025398</v>
      </c>
      <c r="AF81" s="109">
        <v>2.0540361122414899</v>
      </c>
      <c r="AG81" s="109">
        <v>2.36313318966732</v>
      </c>
      <c r="AH81" s="109">
        <v>2.57072309314675</v>
      </c>
    </row>
    <row r="82" spans="1:34" x14ac:dyDescent="0.25">
      <c r="A82" s="109" t="s">
        <v>1237</v>
      </c>
      <c r="B82" s="109" t="s">
        <v>1238</v>
      </c>
      <c r="C82" s="109">
        <v>4250.3999999999996</v>
      </c>
      <c r="D82" s="109">
        <v>0.90307715417821799</v>
      </c>
      <c r="E82" s="109">
        <v>-0.44850300352198602</v>
      </c>
      <c r="F82" s="109">
        <v>-8.0265801200871498E-2</v>
      </c>
      <c r="G82" s="109">
        <v>1.21212400404071</v>
      </c>
      <c r="H82" s="109">
        <v>-1.2280706515753399</v>
      </c>
      <c r="I82" s="109">
        <v>-0.51023360624418501</v>
      </c>
      <c r="J82" s="109">
        <v>0.780507756468795</v>
      </c>
      <c r="K82" s="109">
        <v>-0.21913881671291999</v>
      </c>
      <c r="L82" s="109" t="s">
        <v>1098</v>
      </c>
      <c r="M82" s="109" t="s">
        <v>1069</v>
      </c>
      <c r="N82" s="109" t="s">
        <v>1071</v>
      </c>
      <c r="O82" s="109" t="s">
        <v>1070</v>
      </c>
      <c r="P82" s="109" t="s">
        <v>1083</v>
      </c>
      <c r="Q82" s="109" t="s">
        <v>1069</v>
      </c>
      <c r="R82" s="109" t="s">
        <v>1070</v>
      </c>
      <c r="S82" s="109" t="s">
        <v>1071</v>
      </c>
      <c r="T82" s="109" t="s">
        <v>1072</v>
      </c>
      <c r="U82" s="109">
        <v>97</v>
      </c>
      <c r="V82" s="109">
        <v>-0.67513923691347699</v>
      </c>
      <c r="W82" s="109">
        <v>-0.71722276975340804</v>
      </c>
      <c r="X82" s="109">
        <v>-0.771425244572984</v>
      </c>
      <c r="Y82" s="109">
        <v>-0.64192634820641603</v>
      </c>
      <c r="Z82" s="109">
        <v>-0.81287932032649501</v>
      </c>
      <c r="AA82" s="109">
        <v>-0.82974158502515505</v>
      </c>
      <c r="AB82" s="109">
        <v>-0.28801536266500299</v>
      </c>
      <c r="AC82" s="109">
        <v>7.2627338438311304E-2</v>
      </c>
      <c r="AD82" s="109">
        <v>0.18661178711698101</v>
      </c>
      <c r="AE82" s="109">
        <v>0.20021019568669901</v>
      </c>
      <c r="AF82" s="109">
        <v>0.63372370662047095</v>
      </c>
      <c r="AG82" s="109">
        <v>0.78576509466216304</v>
      </c>
      <c r="AH82" s="109">
        <v>0.90307715417821799</v>
      </c>
    </row>
    <row r="83" spans="1:34" x14ac:dyDescent="0.25">
      <c r="A83" s="109" t="s">
        <v>1239</v>
      </c>
      <c r="B83" s="109" t="s">
        <v>1240</v>
      </c>
      <c r="C83" s="109">
        <v>8120.1</v>
      </c>
      <c r="D83" s="109">
        <v>1.35791638100326</v>
      </c>
      <c r="E83" s="109">
        <v>1.4854721655876</v>
      </c>
      <c r="F83" s="109">
        <v>-1.64029356545157</v>
      </c>
      <c r="G83" s="109">
        <v>0.77946982018683797</v>
      </c>
      <c r="H83" s="109">
        <v>4.4890955322305602E-2</v>
      </c>
      <c r="I83" s="109">
        <v>8.1368408116489294E-2</v>
      </c>
      <c r="J83" s="109">
        <v>-0.65188262237002603</v>
      </c>
      <c r="K83" s="109">
        <v>0.22701607814215999</v>
      </c>
      <c r="L83" s="109" t="s">
        <v>1098</v>
      </c>
      <c r="M83" s="109" t="s">
        <v>1070</v>
      </c>
      <c r="N83" s="109" t="s">
        <v>1083</v>
      </c>
      <c r="O83" s="109" t="s">
        <v>1075</v>
      </c>
      <c r="P83" s="109" t="s">
        <v>1071</v>
      </c>
      <c r="Q83" s="109" t="s">
        <v>1071</v>
      </c>
      <c r="R83" s="109" t="s">
        <v>1069</v>
      </c>
      <c r="S83" s="109" t="s">
        <v>1071</v>
      </c>
      <c r="T83" s="109" t="s">
        <v>1072</v>
      </c>
      <c r="U83" s="109">
        <v>48</v>
      </c>
      <c r="V83" s="109">
        <v>-0.691943466256568</v>
      </c>
      <c r="W83" s="109">
        <v>-0.490510913770343</v>
      </c>
      <c r="X83" s="109">
        <v>-0.58803949080497497</v>
      </c>
      <c r="Y83" s="109">
        <v>-0.58037780867813105</v>
      </c>
      <c r="Z83" s="109">
        <v>-0.46474692534437201</v>
      </c>
      <c r="AA83" s="109">
        <v>-0.42308502488490901</v>
      </c>
      <c r="AB83" s="109">
        <v>6.2890076959711697E-3</v>
      </c>
      <c r="AC83" s="109">
        <v>0.37052890668953398</v>
      </c>
      <c r="AD83" s="109">
        <v>1.8676644923751099E-2</v>
      </c>
      <c r="AE83" s="109">
        <v>-0.32661770592210099</v>
      </c>
      <c r="AF83" s="109">
        <v>0.823908501678564</v>
      </c>
      <c r="AG83" s="109">
        <v>1.6656420139572099</v>
      </c>
      <c r="AH83" s="109">
        <v>1.35791638100326</v>
      </c>
    </row>
    <row r="84" spans="1:34" x14ac:dyDescent="0.25">
      <c r="A84" s="109" t="s">
        <v>1241</v>
      </c>
      <c r="B84" s="109" t="s">
        <v>1242</v>
      </c>
      <c r="C84" s="109">
        <v>14696.6</v>
      </c>
      <c r="D84" s="109">
        <v>1.8157888315633</v>
      </c>
      <c r="E84" s="109">
        <v>0.82221262914001703</v>
      </c>
      <c r="F84" s="109">
        <v>-0.47027274226354598</v>
      </c>
      <c r="G84" s="109">
        <v>1.15955577683051</v>
      </c>
      <c r="H84" s="109">
        <v>-0.75504346978812198</v>
      </c>
      <c r="I84" s="109">
        <v>-0.76368605483330299</v>
      </c>
      <c r="J84" s="109">
        <v>-0.71131310996720198</v>
      </c>
      <c r="K84" s="109">
        <v>-0.55108064792928801</v>
      </c>
      <c r="L84" s="109" t="s">
        <v>1098</v>
      </c>
      <c r="M84" s="109" t="s">
        <v>1070</v>
      </c>
      <c r="N84" s="109" t="s">
        <v>1069</v>
      </c>
      <c r="O84" s="109" t="s">
        <v>1070</v>
      </c>
      <c r="P84" s="109" t="s">
        <v>1083</v>
      </c>
      <c r="Q84" s="109" t="s">
        <v>1069</v>
      </c>
      <c r="R84" s="109" t="s">
        <v>1069</v>
      </c>
      <c r="S84" s="109" t="s">
        <v>1069</v>
      </c>
      <c r="T84" s="109" t="s">
        <v>1072</v>
      </c>
      <c r="U84" s="109">
        <v>28</v>
      </c>
      <c r="V84" s="109">
        <v>1.5195590586507801E-2</v>
      </c>
      <c r="W84" s="109">
        <v>-7.4001991956053103E-3</v>
      </c>
      <c r="X84" s="109">
        <v>-0.29839425201153102</v>
      </c>
      <c r="Y84" s="109">
        <v>-0.63398039930752004</v>
      </c>
      <c r="Z84" s="109">
        <v>-0.48304670196946398</v>
      </c>
      <c r="AA84" s="109">
        <v>-0.25879686020707499</v>
      </c>
      <c r="AB84" s="109">
        <v>0.20000353296325499</v>
      </c>
      <c r="AC84" s="109">
        <v>0.84935362082885302</v>
      </c>
      <c r="AD84" s="109">
        <v>0.403638741671413</v>
      </c>
      <c r="AE84" s="109">
        <v>0.31262845760019897</v>
      </c>
      <c r="AF84" s="109">
        <v>1.2568752329324899</v>
      </c>
      <c r="AG84" s="109">
        <v>2.4575237540204502</v>
      </c>
      <c r="AH84" s="109">
        <v>1.8157888315633</v>
      </c>
    </row>
    <row r="85" spans="1:34" x14ac:dyDescent="0.25">
      <c r="A85" s="109" t="s">
        <v>1243</v>
      </c>
      <c r="B85" s="109" t="s">
        <v>1244</v>
      </c>
      <c r="C85" s="109">
        <v>5995.2</v>
      </c>
      <c r="D85" s="109">
        <v>2.9220429048693499</v>
      </c>
      <c r="E85" s="109">
        <v>2.5006099162883499</v>
      </c>
      <c r="F85" s="109">
        <v>1.47976196304983</v>
      </c>
      <c r="G85" s="109">
        <v>0.80897049754735095</v>
      </c>
      <c r="H85" s="109">
        <v>-0.97457915825545105</v>
      </c>
      <c r="I85" s="109">
        <v>-1.84267689111109</v>
      </c>
      <c r="J85" s="109">
        <v>-0.26111780975550303</v>
      </c>
      <c r="K85" s="109">
        <v>-0.55319777374858303</v>
      </c>
      <c r="L85" s="109" t="s">
        <v>1098</v>
      </c>
      <c r="M85" s="109" t="s">
        <v>1070</v>
      </c>
      <c r="N85" s="109" t="s">
        <v>1070</v>
      </c>
      <c r="O85" s="109" t="s">
        <v>1075</v>
      </c>
      <c r="P85" s="109" t="s">
        <v>1083</v>
      </c>
      <c r="Q85" s="109" t="s">
        <v>1083</v>
      </c>
      <c r="R85" s="109" t="s">
        <v>1071</v>
      </c>
      <c r="S85" s="109" t="s">
        <v>1069</v>
      </c>
      <c r="T85" s="109" t="s">
        <v>1072</v>
      </c>
      <c r="U85" s="109">
        <v>9</v>
      </c>
      <c r="V85" s="109">
        <v>1.1395167033219</v>
      </c>
      <c r="W85" s="109">
        <v>1.3146067012832401</v>
      </c>
      <c r="X85" s="109">
        <v>1.2827416061946399</v>
      </c>
      <c r="Y85" s="109">
        <v>1.05544172441618</v>
      </c>
      <c r="Z85" s="109">
        <v>1.05095538206407</v>
      </c>
      <c r="AA85" s="109">
        <v>1.0465811149731299</v>
      </c>
      <c r="AB85" s="109">
        <v>1.4478069187382101</v>
      </c>
      <c r="AC85" s="109">
        <v>1.9330070278151299</v>
      </c>
      <c r="AD85" s="109">
        <v>1.58151873981014</v>
      </c>
      <c r="AE85" s="109">
        <v>1.0661403729966501</v>
      </c>
      <c r="AF85" s="109">
        <v>1.60910368255172</v>
      </c>
      <c r="AG85" s="109">
        <v>2.67064459110594</v>
      </c>
      <c r="AH85" s="109">
        <v>2.9220429048693499</v>
      </c>
    </row>
    <row r="86" spans="1:34" x14ac:dyDescent="0.25">
      <c r="A86" s="109" t="s">
        <v>1245</v>
      </c>
      <c r="B86" s="109" t="s">
        <v>1246</v>
      </c>
      <c r="C86" s="109">
        <v>12021.2</v>
      </c>
      <c r="D86" s="109">
        <v>1.2911267225894001</v>
      </c>
      <c r="E86" s="109">
        <v>1.39168928397406</v>
      </c>
      <c r="F86" s="109">
        <v>-0.86027968332621996</v>
      </c>
      <c r="G86" s="109">
        <v>0.56388224014992505</v>
      </c>
      <c r="H86" s="109">
        <v>-0.57747428870002304</v>
      </c>
      <c r="I86" s="109">
        <v>-0.34975795260478498</v>
      </c>
      <c r="J86" s="109">
        <v>1.8885068554614599E-2</v>
      </c>
      <c r="K86" s="109">
        <v>-0.12821413708646701</v>
      </c>
      <c r="L86" s="109" t="s">
        <v>1098</v>
      </c>
      <c r="M86" s="109" t="s">
        <v>1070</v>
      </c>
      <c r="N86" s="109" t="s">
        <v>1069</v>
      </c>
      <c r="O86" s="109" t="s">
        <v>1075</v>
      </c>
      <c r="P86" s="109" t="s">
        <v>1069</v>
      </c>
      <c r="Q86" s="109" t="s">
        <v>1069</v>
      </c>
      <c r="R86" s="109" t="s">
        <v>1075</v>
      </c>
      <c r="S86" s="109" t="s">
        <v>1071</v>
      </c>
      <c r="T86" s="109" t="s">
        <v>1072</v>
      </c>
      <c r="U86" s="109">
        <v>52</v>
      </c>
      <c r="V86" s="109">
        <v>0.61371484257880204</v>
      </c>
      <c r="W86" s="109">
        <v>0.432198618789435</v>
      </c>
      <c r="X86" s="109">
        <v>4.76271414037426E-2</v>
      </c>
      <c r="Y86" s="109">
        <v>7.2754930839309701E-2</v>
      </c>
      <c r="Z86" s="109">
        <v>0.19847195525168901</v>
      </c>
      <c r="AA86" s="109">
        <v>0.167160259944273</v>
      </c>
      <c r="AB86" s="109">
        <v>0.63998942642784495</v>
      </c>
      <c r="AC86" s="109">
        <v>1.2966368428271899</v>
      </c>
      <c r="AD86" s="109">
        <v>0.89803368282817297</v>
      </c>
      <c r="AE86" s="109">
        <v>0.413878269880051</v>
      </c>
      <c r="AF86" s="109">
        <v>0.65997772440378799</v>
      </c>
      <c r="AG86" s="109">
        <v>1.56002196952496</v>
      </c>
      <c r="AH86" s="109">
        <v>1.2911267225894001</v>
      </c>
    </row>
    <row r="87" spans="1:34" x14ac:dyDescent="0.25">
      <c r="A87" s="109" t="s">
        <v>1247</v>
      </c>
      <c r="B87" s="109" t="s">
        <v>1248</v>
      </c>
      <c r="C87" s="109">
        <v>29832.5</v>
      </c>
      <c r="D87" s="109">
        <v>0.96113279899942194</v>
      </c>
      <c r="E87" s="109">
        <v>-0.222149441617365</v>
      </c>
      <c r="F87" s="109">
        <v>0.30974113986180302</v>
      </c>
      <c r="G87" s="109">
        <v>1.1690766176221801</v>
      </c>
      <c r="H87" s="109">
        <v>-1.36320422219892</v>
      </c>
      <c r="I87" s="109">
        <v>-1.5854490212244601</v>
      </c>
      <c r="J87" s="109">
        <v>-0.17322520326337701</v>
      </c>
      <c r="K87" s="109">
        <v>-2.1622635060722399</v>
      </c>
      <c r="L87" s="109" t="s">
        <v>1098</v>
      </c>
      <c r="M87" s="109" t="s">
        <v>1071</v>
      </c>
      <c r="N87" s="109" t="s">
        <v>1071</v>
      </c>
      <c r="O87" s="109" t="s">
        <v>1070</v>
      </c>
      <c r="P87" s="109" t="s">
        <v>1083</v>
      </c>
      <c r="Q87" s="109" t="s">
        <v>1083</v>
      </c>
      <c r="R87" s="109" t="s">
        <v>1071</v>
      </c>
      <c r="S87" s="109" t="s">
        <v>1083</v>
      </c>
      <c r="T87" s="109" t="s">
        <v>1072</v>
      </c>
      <c r="U87" s="109">
        <v>88</v>
      </c>
      <c r="V87" s="109">
        <v>0.56644322871099495</v>
      </c>
      <c r="W87" s="109">
        <v>0.74639937224400499</v>
      </c>
      <c r="X87" s="109">
        <v>0.53761223657363799</v>
      </c>
      <c r="Y87" s="109">
        <v>4.2217045951814802E-2</v>
      </c>
      <c r="Z87" s="109">
        <v>-0.14832599499921501</v>
      </c>
      <c r="AA87" s="109">
        <v>3.9218223807158697E-2</v>
      </c>
      <c r="AB87" s="109">
        <v>0.77658946182584399</v>
      </c>
      <c r="AC87" s="109">
        <v>1.18324148384761</v>
      </c>
      <c r="AD87" s="109">
        <v>0.73256789968494995</v>
      </c>
      <c r="AE87" s="109">
        <v>6.1826444908039499E-2</v>
      </c>
      <c r="AF87" s="109">
        <v>0.15978186320356899</v>
      </c>
      <c r="AG87" s="109">
        <v>0.39339614422908098</v>
      </c>
      <c r="AH87" s="109">
        <v>0.96113279899942194</v>
      </c>
    </row>
    <row r="88" spans="1:34" x14ac:dyDescent="0.25">
      <c r="A88" s="109" t="s">
        <v>1249</v>
      </c>
      <c r="B88" s="109" t="s">
        <v>1250</v>
      </c>
      <c r="C88" s="109">
        <v>5646.6</v>
      </c>
      <c r="D88" s="109">
        <v>0.46573186028853297</v>
      </c>
      <c r="E88" s="109">
        <v>-0.34515131808114402</v>
      </c>
      <c r="F88" s="109">
        <v>0.30974113986180302</v>
      </c>
      <c r="G88" s="109">
        <v>1.0973106038239</v>
      </c>
      <c r="H88" s="109">
        <v>-1.3383943160002401</v>
      </c>
      <c r="I88" s="109">
        <v>-1.3749015919468901</v>
      </c>
      <c r="J88" s="109">
        <v>0.26888101511679502</v>
      </c>
      <c r="K88" s="109">
        <v>-1.3376458772779201</v>
      </c>
      <c r="L88" s="109" t="s">
        <v>1075</v>
      </c>
      <c r="M88" s="109" t="s">
        <v>1069</v>
      </c>
      <c r="N88" s="109" t="s">
        <v>1071</v>
      </c>
      <c r="O88" s="109" t="s">
        <v>1070</v>
      </c>
      <c r="P88" s="109" t="s">
        <v>1083</v>
      </c>
      <c r="Q88" s="109" t="s">
        <v>1083</v>
      </c>
      <c r="R88" s="109" t="s">
        <v>1075</v>
      </c>
      <c r="S88" s="109" t="s">
        <v>1083</v>
      </c>
      <c r="T88" s="109" t="s">
        <v>1072</v>
      </c>
      <c r="U88" s="109">
        <v>131</v>
      </c>
      <c r="V88" s="109">
        <v>-0.34698055233637398</v>
      </c>
      <c r="W88" s="109">
        <v>-0.16776169043842201</v>
      </c>
      <c r="X88" s="109">
        <v>-0.55417616021932603</v>
      </c>
      <c r="Y88" s="109">
        <v>-0.97886534728949004</v>
      </c>
      <c r="Z88" s="109">
        <v>-1.02777042643455</v>
      </c>
      <c r="AA88" s="109">
        <v>-0.76750951011363899</v>
      </c>
      <c r="AB88" s="109">
        <v>0.46565642642754401</v>
      </c>
      <c r="AC88" s="109">
        <v>0.399400129933357</v>
      </c>
      <c r="AD88" s="109">
        <v>0.298247315409438</v>
      </c>
      <c r="AE88" s="109">
        <v>3.1160943855052199E-2</v>
      </c>
      <c r="AF88" s="109">
        <v>0.10841490145027199</v>
      </c>
      <c r="AG88" s="109">
        <v>0.454430393169097</v>
      </c>
      <c r="AH88" s="109">
        <v>0.46573186028853297</v>
      </c>
    </row>
    <row r="89" spans="1:34" x14ac:dyDescent="0.25">
      <c r="A89" s="109" t="s">
        <v>1251</v>
      </c>
      <c r="B89" s="109" t="s">
        <v>1252</v>
      </c>
      <c r="C89" s="109">
        <v>6366.2</v>
      </c>
      <c r="D89" s="109">
        <v>1.68065812414758</v>
      </c>
      <c r="E89" s="109">
        <v>0.47522654246552698</v>
      </c>
      <c r="F89" s="109">
        <v>1.0897550219871499</v>
      </c>
      <c r="G89" s="109">
        <v>1.07867692639174</v>
      </c>
      <c r="H89" s="109">
        <v>-1.3060430769115099</v>
      </c>
      <c r="I89" s="109">
        <v>-0.958474938008121</v>
      </c>
      <c r="J89" s="109">
        <v>1.18427321822753</v>
      </c>
      <c r="K89" s="109">
        <v>-1.86837407430156</v>
      </c>
      <c r="L89" s="109" t="s">
        <v>1098</v>
      </c>
      <c r="M89" s="109" t="s">
        <v>1070</v>
      </c>
      <c r="N89" s="109" t="s">
        <v>1070</v>
      </c>
      <c r="O89" s="109" t="s">
        <v>1070</v>
      </c>
      <c r="P89" s="109" t="s">
        <v>1083</v>
      </c>
      <c r="Q89" s="109" t="s">
        <v>1069</v>
      </c>
      <c r="R89" s="109" t="s">
        <v>1070</v>
      </c>
      <c r="S89" s="109" t="s">
        <v>1083</v>
      </c>
      <c r="T89" s="109" t="s">
        <v>1072</v>
      </c>
      <c r="U89" s="109">
        <v>32</v>
      </c>
      <c r="V89" s="109">
        <v>0.82903312842396104</v>
      </c>
      <c r="W89" s="109">
        <v>0.92298140939308104</v>
      </c>
      <c r="X89" s="109">
        <v>0.674037776858462</v>
      </c>
      <c r="Y89" s="109">
        <v>0.22932757335866999</v>
      </c>
      <c r="Z89" s="109">
        <v>0.34519049345196501</v>
      </c>
      <c r="AA89" s="109">
        <v>0.77001770694585003</v>
      </c>
      <c r="AB89" s="109">
        <v>1.9420870395583001</v>
      </c>
      <c r="AC89" s="109">
        <v>2.52201641264945</v>
      </c>
      <c r="AD89" s="109">
        <v>1.6951033238568201</v>
      </c>
      <c r="AE89" s="109">
        <v>1.01537379943087</v>
      </c>
      <c r="AF89" s="109">
        <v>1.21718535156833</v>
      </c>
      <c r="AG89" s="109">
        <v>1.5719360830793501</v>
      </c>
      <c r="AH89" s="109">
        <v>1.68065812414758</v>
      </c>
    </row>
    <row r="90" spans="1:34" x14ac:dyDescent="0.25">
      <c r="A90" s="109" t="s">
        <v>1253</v>
      </c>
      <c r="B90" s="109" t="s">
        <v>1254</v>
      </c>
      <c r="C90" s="109">
        <v>15994.1</v>
      </c>
      <c r="D90" s="109">
        <v>1.3078885707842001</v>
      </c>
      <c r="E90" s="109">
        <v>0.27254686910180398</v>
      </c>
      <c r="F90" s="109">
        <v>-0.47027274226354598</v>
      </c>
      <c r="G90" s="109">
        <v>1.01233677129356</v>
      </c>
      <c r="H90" s="109">
        <v>-1.1948078783359199</v>
      </c>
      <c r="I90" s="109">
        <v>-1.7498709394335701</v>
      </c>
      <c r="J90" s="109">
        <v>-0.58654482104433403</v>
      </c>
      <c r="K90" s="109">
        <v>-1.3756982767236099</v>
      </c>
      <c r="L90" s="109" t="s">
        <v>1098</v>
      </c>
      <c r="M90" s="109" t="s">
        <v>1075</v>
      </c>
      <c r="N90" s="109" t="s">
        <v>1069</v>
      </c>
      <c r="O90" s="109" t="s">
        <v>1070</v>
      </c>
      <c r="P90" s="109" t="s">
        <v>1083</v>
      </c>
      <c r="Q90" s="109" t="s">
        <v>1083</v>
      </c>
      <c r="R90" s="109" t="s">
        <v>1069</v>
      </c>
      <c r="S90" s="109" t="s">
        <v>1083</v>
      </c>
      <c r="T90" s="109" t="s">
        <v>1072</v>
      </c>
      <c r="U90" s="109">
        <v>50</v>
      </c>
      <c r="V90" s="109">
        <v>0.71534322961624397</v>
      </c>
      <c r="W90" s="109">
        <v>0.51225724236996395</v>
      </c>
      <c r="X90" s="109">
        <v>0.53578920549809494</v>
      </c>
      <c r="Y90" s="109">
        <v>2.0462569186911701E-2</v>
      </c>
      <c r="Z90" s="109">
        <v>-0.29295377235526598</v>
      </c>
      <c r="AA90" s="109">
        <v>2.88470399328545E-2</v>
      </c>
      <c r="AB90" s="109">
        <v>0.65112332413134899</v>
      </c>
      <c r="AC90" s="109">
        <v>1.38758637776856</v>
      </c>
      <c r="AD90" s="109">
        <v>0.97019726335609402</v>
      </c>
      <c r="AE90" s="109">
        <v>0.50717875249284305</v>
      </c>
      <c r="AF90" s="109">
        <v>1.0496060225688699</v>
      </c>
      <c r="AG90" s="109">
        <v>1.5814668824003799</v>
      </c>
      <c r="AH90" s="109">
        <v>1.3078885707842001</v>
      </c>
    </row>
    <row r="91" spans="1:34" x14ac:dyDescent="0.25">
      <c r="A91" s="109" t="s">
        <v>1255</v>
      </c>
      <c r="B91" s="109" t="s">
        <v>1256</v>
      </c>
      <c r="C91" s="109">
        <v>11032.4</v>
      </c>
      <c r="D91" s="109">
        <v>4.8838579377528502E-2</v>
      </c>
      <c r="E91" s="109">
        <v>1.2750732897675301</v>
      </c>
      <c r="F91" s="109">
        <v>-1.64029356545157</v>
      </c>
      <c r="G91" s="109">
        <v>-0.809980341068257</v>
      </c>
      <c r="H91" s="109">
        <v>1.05029665904477</v>
      </c>
      <c r="I91" s="109">
        <v>0.90950340914163197</v>
      </c>
      <c r="J91" s="109">
        <v>-7.5001728069969506E-2</v>
      </c>
      <c r="K91" s="109">
        <v>0.72598738787635797</v>
      </c>
      <c r="L91" s="109" t="s">
        <v>1071</v>
      </c>
      <c r="M91" s="109" t="s">
        <v>1070</v>
      </c>
      <c r="N91" s="109" t="s">
        <v>1083</v>
      </c>
      <c r="O91" s="109" t="s">
        <v>1083</v>
      </c>
      <c r="P91" s="109" t="s">
        <v>1070</v>
      </c>
      <c r="Q91" s="109" t="s">
        <v>1075</v>
      </c>
      <c r="R91" s="109" t="s">
        <v>1071</v>
      </c>
      <c r="S91" s="109" t="s">
        <v>1075</v>
      </c>
      <c r="T91" s="109" t="s">
        <v>1072</v>
      </c>
      <c r="U91" s="109">
        <v>165</v>
      </c>
      <c r="V91" s="109">
        <v>-0.63762222079628295</v>
      </c>
      <c r="W91" s="109">
        <v>-0.79286416321297704</v>
      </c>
      <c r="X91" s="109">
        <v>-1.0601139336076399</v>
      </c>
      <c r="Y91" s="109">
        <v>-1.02597992027044</v>
      </c>
      <c r="Z91" s="109">
        <v>-1.0105865817817901</v>
      </c>
      <c r="AA91" s="109">
        <v>-1.07262387258484</v>
      </c>
      <c r="AB91" s="109">
        <v>-0.77867619712837</v>
      </c>
      <c r="AC91" s="109">
        <v>-0.35394714263809501</v>
      </c>
      <c r="AD91" s="109">
        <v>-5.3668872887943801E-2</v>
      </c>
      <c r="AE91" s="109">
        <v>-0.39646582363472499</v>
      </c>
      <c r="AF91" s="109">
        <v>-0.21795717013603799</v>
      </c>
      <c r="AG91" s="109">
        <v>0.35765807259334897</v>
      </c>
      <c r="AH91" s="109">
        <v>4.8838579377528502E-2</v>
      </c>
    </row>
    <row r="92" spans="1:34" x14ac:dyDescent="0.25">
      <c r="A92" s="109" t="s">
        <v>1257</v>
      </c>
      <c r="B92" s="109" t="s">
        <v>1258</v>
      </c>
      <c r="C92" s="109">
        <v>2496.6</v>
      </c>
      <c r="D92" s="109">
        <v>0.96365254556907398</v>
      </c>
      <c r="E92" s="109">
        <v>9.66127552205079</v>
      </c>
      <c r="F92" s="109">
        <v>-0.86027968332621996</v>
      </c>
      <c r="G92" s="109">
        <v>-2.5022459447947201</v>
      </c>
      <c r="H92" s="109">
        <v>0.79321154639958402</v>
      </c>
      <c r="I92" s="109">
        <v>1.6722981209251599</v>
      </c>
      <c r="J92" s="109">
        <v>0.40377925822716199</v>
      </c>
      <c r="K92" s="109">
        <v>-1.12409549603722</v>
      </c>
      <c r="L92" s="109" t="s">
        <v>1098</v>
      </c>
      <c r="M92" s="109" t="s">
        <v>1070</v>
      </c>
      <c r="N92" s="109" t="s">
        <v>1069</v>
      </c>
      <c r="O92" s="109" t="s">
        <v>1083</v>
      </c>
      <c r="P92" s="109" t="s">
        <v>1070</v>
      </c>
      <c r="Q92" s="109" t="s">
        <v>1070</v>
      </c>
      <c r="R92" s="109" t="s">
        <v>1075</v>
      </c>
      <c r="S92" s="109" t="s">
        <v>1083</v>
      </c>
      <c r="T92" s="109" t="s">
        <v>1072</v>
      </c>
      <c r="U92" s="109">
        <v>87</v>
      </c>
      <c r="V92" s="109">
        <v>-2.8175585652933401E-2</v>
      </c>
      <c r="W92" s="109">
        <v>-8.0031971740721505E-2</v>
      </c>
      <c r="X92" s="109">
        <v>-0.43606985052223701</v>
      </c>
      <c r="Y92" s="109">
        <v>-0.69096608230988998</v>
      </c>
      <c r="Z92" s="109">
        <v>-0.58233424208255902</v>
      </c>
      <c r="AA92" s="109">
        <v>-0.44402361366007997</v>
      </c>
      <c r="AB92" s="109">
        <v>-9.7604178501721095E-2</v>
      </c>
      <c r="AC92" s="109">
        <v>0.27907117490870198</v>
      </c>
      <c r="AD92" s="109">
        <v>0.22740726379376799</v>
      </c>
      <c r="AE92" s="109">
        <v>-3.7266247026271203E-2</v>
      </c>
      <c r="AF92" s="109">
        <v>0.34157926049336501</v>
      </c>
      <c r="AG92" s="109">
        <v>0.87297165705934099</v>
      </c>
      <c r="AH92" s="109">
        <v>0.96365254556907398</v>
      </c>
    </row>
    <row r="93" spans="1:34" x14ac:dyDescent="0.25">
      <c r="A93" s="109" t="s">
        <v>1259</v>
      </c>
      <c r="B93" s="109" t="s">
        <v>1260</v>
      </c>
      <c r="C93" s="109">
        <v>15437.4</v>
      </c>
      <c r="D93" s="109">
        <v>0.34400555959821399</v>
      </c>
      <c r="E93" s="109">
        <v>2.2324543966701298</v>
      </c>
      <c r="F93" s="109">
        <v>-1.2502866243888899</v>
      </c>
      <c r="G93" s="109">
        <v>-0.55453356650128804</v>
      </c>
      <c r="H93" s="109">
        <v>0.98318501718045204</v>
      </c>
      <c r="I93" s="109">
        <v>0.84385287938124098</v>
      </c>
      <c r="J93" s="109">
        <v>-0.68653584117186695</v>
      </c>
      <c r="K93" s="109">
        <v>0.22066470068427199</v>
      </c>
      <c r="L93" s="109" t="s">
        <v>1075</v>
      </c>
      <c r="M93" s="109" t="s">
        <v>1070</v>
      </c>
      <c r="N93" s="109" t="s">
        <v>1083</v>
      </c>
      <c r="O93" s="109" t="s">
        <v>1069</v>
      </c>
      <c r="P93" s="109" t="s">
        <v>1070</v>
      </c>
      <c r="Q93" s="109" t="s">
        <v>1075</v>
      </c>
      <c r="R93" s="109" t="s">
        <v>1069</v>
      </c>
      <c r="S93" s="109" t="s">
        <v>1071</v>
      </c>
      <c r="T93" s="109" t="s">
        <v>1072</v>
      </c>
      <c r="U93" s="109">
        <v>141</v>
      </c>
      <c r="V93" s="109">
        <v>-0.37708987127705401</v>
      </c>
      <c r="W93" s="109">
        <v>-0.41526782264886503</v>
      </c>
      <c r="X93" s="109">
        <v>-0.71185038736324602</v>
      </c>
      <c r="Y93" s="109">
        <v>-0.80536633032689597</v>
      </c>
      <c r="Z93" s="109">
        <v>-0.73544158158946304</v>
      </c>
      <c r="AA93" s="109">
        <v>-0.734124577140568</v>
      </c>
      <c r="AB93" s="109">
        <v>-0.37722144220558401</v>
      </c>
      <c r="AC93" s="109">
        <v>5.9148018726872802E-2</v>
      </c>
      <c r="AD93" s="109">
        <v>0.12331309581550599</v>
      </c>
      <c r="AE93" s="109">
        <v>-0.14738460998316499</v>
      </c>
      <c r="AF93" s="109">
        <v>0.13134266285250301</v>
      </c>
      <c r="AG93" s="109">
        <v>0.68089257187177599</v>
      </c>
      <c r="AH93" s="109">
        <v>0.34400555959821399</v>
      </c>
    </row>
    <row r="94" spans="1:34" x14ac:dyDescent="0.25">
      <c r="A94" s="109" t="s">
        <v>1261</v>
      </c>
      <c r="B94" s="109" t="s">
        <v>1262</v>
      </c>
      <c r="C94" s="109">
        <v>33556.5</v>
      </c>
      <c r="D94" s="109">
        <v>0.30567016745847703</v>
      </c>
      <c r="E94" s="109">
        <v>0.1585142046138</v>
      </c>
      <c r="F94" s="109">
        <v>-1.64029356545157</v>
      </c>
      <c r="G94" s="109">
        <v>0.148958064541827</v>
      </c>
      <c r="H94" s="109">
        <v>0.460450257391813</v>
      </c>
      <c r="I94" s="109">
        <v>0.96402334092716002</v>
      </c>
      <c r="J94" s="109">
        <v>-0.24461139566894199</v>
      </c>
      <c r="K94" s="109">
        <v>1.1213871283699699</v>
      </c>
      <c r="L94" s="109" t="s">
        <v>1075</v>
      </c>
      <c r="M94" s="109" t="s">
        <v>1075</v>
      </c>
      <c r="N94" s="109" t="s">
        <v>1083</v>
      </c>
      <c r="O94" s="109" t="s">
        <v>1071</v>
      </c>
      <c r="P94" s="109" t="s">
        <v>1075</v>
      </c>
      <c r="Q94" s="109" t="s">
        <v>1075</v>
      </c>
      <c r="R94" s="109" t="s">
        <v>1071</v>
      </c>
      <c r="S94" s="109" t="s">
        <v>1070</v>
      </c>
      <c r="T94" s="109" t="s">
        <v>1072</v>
      </c>
      <c r="U94" s="109">
        <v>145</v>
      </c>
      <c r="V94" s="109">
        <v>-0.50650901190681596</v>
      </c>
      <c r="W94" s="109">
        <v>-0.732162284034516</v>
      </c>
      <c r="X94" s="109">
        <v>-0.97628523780097398</v>
      </c>
      <c r="Y94" s="109">
        <v>-0.95374357301614998</v>
      </c>
      <c r="Z94" s="109">
        <v>-0.93084783919893799</v>
      </c>
      <c r="AA94" s="109">
        <v>-0.97274399353244501</v>
      </c>
      <c r="AB94" s="109">
        <v>-0.62477698678502802</v>
      </c>
      <c r="AC94" s="109">
        <v>-0.206179360695878</v>
      </c>
      <c r="AD94" s="109">
        <v>3.0051617010636401E-2</v>
      </c>
      <c r="AE94" s="109">
        <v>-0.28824818050964301</v>
      </c>
      <c r="AF94" s="109">
        <v>-6.6879675816378895E-2</v>
      </c>
      <c r="AG94" s="109">
        <v>0.56184072019614195</v>
      </c>
      <c r="AH94" s="109">
        <v>0.30567016745847703</v>
      </c>
    </row>
    <row r="95" spans="1:34" x14ac:dyDescent="0.25">
      <c r="A95" s="109" t="s">
        <v>1263</v>
      </c>
      <c r="B95" s="109" t="s">
        <v>1264</v>
      </c>
      <c r="C95" s="109">
        <v>28545.8</v>
      </c>
      <c r="D95" s="109">
        <v>0.26392076941353598</v>
      </c>
      <c r="E95" s="109">
        <v>1.0197208834993099</v>
      </c>
      <c r="F95" s="109">
        <v>-1.64029356545157</v>
      </c>
      <c r="G95" s="109">
        <v>-0.183691954858029</v>
      </c>
      <c r="H95" s="109">
        <v>0.43406669629079597</v>
      </c>
      <c r="I95" s="109">
        <v>0.74532149481088705</v>
      </c>
      <c r="J95" s="109">
        <v>-0.368307338539347</v>
      </c>
      <c r="K95" s="109">
        <v>0.819029193322108</v>
      </c>
      <c r="L95" s="109" t="s">
        <v>1075</v>
      </c>
      <c r="M95" s="109" t="s">
        <v>1070</v>
      </c>
      <c r="N95" s="109" t="s">
        <v>1083</v>
      </c>
      <c r="O95" s="109" t="s">
        <v>1069</v>
      </c>
      <c r="P95" s="109" t="s">
        <v>1075</v>
      </c>
      <c r="Q95" s="109" t="s">
        <v>1075</v>
      </c>
      <c r="R95" s="109" t="s">
        <v>1071</v>
      </c>
      <c r="S95" s="109" t="s">
        <v>1075</v>
      </c>
      <c r="T95" s="109" t="s">
        <v>1072</v>
      </c>
      <c r="U95" s="109">
        <v>148</v>
      </c>
      <c r="V95" s="109">
        <v>-0.17333390975486801</v>
      </c>
      <c r="W95" s="109">
        <v>-0.220133451473217</v>
      </c>
      <c r="X95" s="109">
        <v>-0.51449757140003505</v>
      </c>
      <c r="Y95" s="109">
        <v>-0.72057523531616796</v>
      </c>
      <c r="Z95" s="109">
        <v>-0.61067000487905898</v>
      </c>
      <c r="AA95" s="109">
        <v>-0.45247286360186401</v>
      </c>
      <c r="AB95" s="109">
        <v>-5.9334332853747701E-2</v>
      </c>
      <c r="AC95" s="109">
        <v>0.24920472410491401</v>
      </c>
      <c r="AD95" s="109">
        <v>0.16770618171493601</v>
      </c>
      <c r="AE95" s="109">
        <v>-0.131490706282404</v>
      </c>
      <c r="AF95" s="109">
        <v>0.21629142061038301</v>
      </c>
      <c r="AG95" s="109">
        <v>0.73008422108328797</v>
      </c>
      <c r="AH95" s="109">
        <v>0.26392076941353598</v>
      </c>
    </row>
    <row r="96" spans="1:34" x14ac:dyDescent="0.25">
      <c r="A96" s="109" t="s">
        <v>1265</v>
      </c>
      <c r="B96" s="109" t="s">
        <v>1266</v>
      </c>
      <c r="C96" s="109">
        <v>12452.1</v>
      </c>
      <c r="D96" s="109">
        <v>3.0501662738289399</v>
      </c>
      <c r="E96" s="109">
        <v>2.3867734886111198</v>
      </c>
      <c r="F96" s="109">
        <v>-1.2502866243888899</v>
      </c>
      <c r="G96" s="109">
        <v>0.91548832478944997</v>
      </c>
      <c r="H96" s="109">
        <v>-0.46521502946139498</v>
      </c>
      <c r="I96" s="109">
        <v>-0.24534951485610701</v>
      </c>
      <c r="J96" s="109">
        <v>-0.49867697249460002</v>
      </c>
      <c r="K96" s="109">
        <v>-0.34176451832717403</v>
      </c>
      <c r="L96" s="109" t="s">
        <v>1098</v>
      </c>
      <c r="M96" s="109" t="s">
        <v>1070</v>
      </c>
      <c r="N96" s="109" t="s">
        <v>1083</v>
      </c>
      <c r="O96" s="109" t="s">
        <v>1070</v>
      </c>
      <c r="P96" s="109" t="s">
        <v>1069</v>
      </c>
      <c r="Q96" s="109" t="s">
        <v>1071</v>
      </c>
      <c r="R96" s="109" t="s">
        <v>1069</v>
      </c>
      <c r="S96" s="109" t="s">
        <v>1069</v>
      </c>
      <c r="T96" s="109" t="s">
        <v>1072</v>
      </c>
      <c r="U96" s="109">
        <v>7</v>
      </c>
      <c r="V96" s="109">
        <v>0.56526109839553096</v>
      </c>
      <c r="W96" s="109">
        <v>0.43203081981228703</v>
      </c>
      <c r="X96" s="109">
        <v>-0.367109119467946</v>
      </c>
      <c r="Y96" s="109">
        <v>-0.47715836437398501</v>
      </c>
      <c r="Z96" s="109">
        <v>0.13774160633423699</v>
      </c>
      <c r="AA96" s="109">
        <v>3.9227604340693299E-2</v>
      </c>
      <c r="AB96" s="109">
        <v>0.60558492564579802</v>
      </c>
      <c r="AC96" s="109">
        <v>1.50997119389717</v>
      </c>
      <c r="AD96" s="109">
        <v>1.13925262063891</v>
      </c>
      <c r="AE96" s="109">
        <v>0.96332643941833995</v>
      </c>
      <c r="AF96" s="109">
        <v>1.4000549085631799</v>
      </c>
      <c r="AG96" s="109">
        <v>2.3337214964381698</v>
      </c>
      <c r="AH96" s="109">
        <v>3.0501662738289399</v>
      </c>
    </row>
    <row r="97" spans="1:34" x14ac:dyDescent="0.25">
      <c r="A97" s="109" t="s">
        <v>1267</v>
      </c>
      <c r="B97" s="109" t="s">
        <v>1268</v>
      </c>
      <c r="C97" s="109">
        <v>13350.6</v>
      </c>
      <c r="D97" s="109">
        <v>-0.43965244816895599</v>
      </c>
      <c r="E97" s="109">
        <v>-8.1743142597332202E-2</v>
      </c>
      <c r="F97" s="109">
        <v>-1.64029356545157</v>
      </c>
      <c r="G97" s="109">
        <v>1.0126732569090899</v>
      </c>
      <c r="H97" s="109">
        <v>0.58853171463864795</v>
      </c>
      <c r="I97" s="109">
        <v>1.70007955711138</v>
      </c>
      <c r="J97" s="109">
        <v>0.61781535148473599</v>
      </c>
      <c r="K97" s="109">
        <v>2.1933732862121</v>
      </c>
      <c r="L97" s="109" t="s">
        <v>1069</v>
      </c>
      <c r="M97" s="109" t="s">
        <v>1071</v>
      </c>
      <c r="N97" s="109" t="s">
        <v>1083</v>
      </c>
      <c r="O97" s="109" t="s">
        <v>1070</v>
      </c>
      <c r="P97" s="109" t="s">
        <v>1075</v>
      </c>
      <c r="Q97" s="109" t="s">
        <v>1070</v>
      </c>
      <c r="R97" s="109" t="s">
        <v>1075</v>
      </c>
      <c r="S97" s="109" t="s">
        <v>1070</v>
      </c>
      <c r="T97" s="109" t="s">
        <v>1072</v>
      </c>
      <c r="U97" s="109">
        <v>194</v>
      </c>
      <c r="V97" s="109">
        <v>0.87770385583935295</v>
      </c>
      <c r="W97" s="109">
        <v>6.7359298347069704E-2</v>
      </c>
      <c r="X97" s="109">
        <v>0.37013623422428599</v>
      </c>
      <c r="Y97" s="109">
        <v>-0.50744444950836898</v>
      </c>
      <c r="Z97" s="109">
        <v>-0.67973141030714501</v>
      </c>
      <c r="AA97" s="109">
        <v>-0.91112814769800299</v>
      </c>
      <c r="AB97" s="109">
        <v>-1.00839787898068</v>
      </c>
      <c r="AC97" s="109">
        <v>-0.64513149460354402</v>
      </c>
      <c r="AD97" s="109">
        <v>-0.32097972581151502</v>
      </c>
      <c r="AE97" s="109">
        <v>-0.63648212217725597</v>
      </c>
      <c r="AF97" s="109">
        <v>-0.26621927383251998</v>
      </c>
      <c r="AG97" s="109">
        <v>-0.192084894083312</v>
      </c>
      <c r="AH97" s="109">
        <v>-0.43965244816895599</v>
      </c>
    </row>
    <row r="98" spans="1:34" x14ac:dyDescent="0.25">
      <c r="A98" s="109" t="s">
        <v>1269</v>
      </c>
      <c r="B98" s="109" t="s">
        <v>1270</v>
      </c>
      <c r="C98" s="109">
        <v>9601.7000000000007</v>
      </c>
      <c r="D98" s="109">
        <v>0.70473450722278397</v>
      </c>
      <c r="E98" s="109">
        <v>1.87294814628182E-2</v>
      </c>
      <c r="F98" s="109">
        <v>-0.86027968332621996</v>
      </c>
      <c r="G98" s="109">
        <v>-4.1011473160203801E-2</v>
      </c>
      <c r="H98" s="109">
        <v>-0.368907284471301</v>
      </c>
      <c r="I98" s="109">
        <v>0.61682492762835395</v>
      </c>
      <c r="J98" s="109">
        <v>0.51506631146153103</v>
      </c>
      <c r="K98" s="109">
        <v>0.67734935933418705</v>
      </c>
      <c r="L98" s="109" t="s">
        <v>1078</v>
      </c>
      <c r="M98" s="109" t="s">
        <v>1075</v>
      </c>
      <c r="N98" s="109" t="s">
        <v>1069</v>
      </c>
      <c r="O98" s="109" t="s">
        <v>1071</v>
      </c>
      <c r="P98" s="109" t="s">
        <v>1069</v>
      </c>
      <c r="Q98" s="109" t="s">
        <v>1075</v>
      </c>
      <c r="R98" s="109" t="s">
        <v>1075</v>
      </c>
      <c r="S98" s="109" t="s">
        <v>1075</v>
      </c>
      <c r="T98" s="109" t="s">
        <v>1072</v>
      </c>
      <c r="U98" s="109">
        <v>114</v>
      </c>
      <c r="V98" s="109">
        <v>0.30738884517104897</v>
      </c>
      <c r="W98" s="109">
        <v>0.22001373936033</v>
      </c>
      <c r="X98" s="109">
        <v>-0.224855209362994</v>
      </c>
      <c r="Y98" s="109">
        <v>-0.35441140335996502</v>
      </c>
      <c r="Z98" s="109">
        <v>-2.91221036168452E-2</v>
      </c>
      <c r="AA98" s="109">
        <v>0.316717446425131</v>
      </c>
      <c r="AB98" s="109">
        <v>0.60577177567992602</v>
      </c>
      <c r="AC98" s="109">
        <v>0.39381159612260402</v>
      </c>
      <c r="AD98" s="109">
        <v>0.56461409392918405</v>
      </c>
      <c r="AE98" s="109">
        <v>0.34433977715352898</v>
      </c>
      <c r="AF98" s="109">
        <v>0.49588297370359002</v>
      </c>
      <c r="AG98" s="109">
        <v>0.71234718951637499</v>
      </c>
      <c r="AH98" s="109">
        <v>0.70473450722278397</v>
      </c>
    </row>
    <row r="99" spans="1:34" x14ac:dyDescent="0.25">
      <c r="A99" s="109" t="s">
        <v>1271</v>
      </c>
      <c r="B99" s="109" t="s">
        <v>1272</v>
      </c>
      <c r="C99" s="109">
        <v>16643.900000000001</v>
      </c>
      <c r="D99" s="109">
        <v>1.4004811611438599</v>
      </c>
      <c r="E99" s="109">
        <v>9.0413478995739704E-2</v>
      </c>
      <c r="F99" s="109">
        <v>-1.64029356545157</v>
      </c>
      <c r="G99" s="109">
        <v>0.86939672021872505</v>
      </c>
      <c r="H99" s="109">
        <v>-9.7319298276334801E-2</v>
      </c>
      <c r="I99" s="109">
        <v>0.888384655854767</v>
      </c>
      <c r="J99" s="109">
        <v>-0.46961131689733898</v>
      </c>
      <c r="K99" s="109">
        <v>-0.172617913990046</v>
      </c>
      <c r="L99" s="109" t="s">
        <v>1098</v>
      </c>
      <c r="M99" s="109" t="s">
        <v>1075</v>
      </c>
      <c r="N99" s="109" t="s">
        <v>1083</v>
      </c>
      <c r="O99" s="109" t="s">
        <v>1075</v>
      </c>
      <c r="P99" s="109" t="s">
        <v>1071</v>
      </c>
      <c r="Q99" s="109" t="s">
        <v>1075</v>
      </c>
      <c r="R99" s="109" t="s">
        <v>1069</v>
      </c>
      <c r="S99" s="109" t="s">
        <v>1071</v>
      </c>
      <c r="T99" s="109" t="s">
        <v>1072</v>
      </c>
      <c r="U99" s="109">
        <v>43</v>
      </c>
      <c r="V99" s="109">
        <v>9.2814686290235801E-2</v>
      </c>
      <c r="W99" s="109">
        <v>0.443306496916126</v>
      </c>
      <c r="X99" s="109">
        <v>0.26104124069597601</v>
      </c>
      <c r="Y99" s="109">
        <v>-2.1402301021255302E-2</v>
      </c>
      <c r="Z99" s="109">
        <v>0.43233967184775302</v>
      </c>
      <c r="AA99" s="109">
        <v>0.40886816128838399</v>
      </c>
      <c r="AB99" s="109">
        <v>0.26310782191857102</v>
      </c>
      <c r="AC99" s="109">
        <v>0.86016538078165095</v>
      </c>
      <c r="AD99" s="109">
        <v>0.99649849776696098</v>
      </c>
      <c r="AE99" s="109">
        <v>0.89583905890754001</v>
      </c>
      <c r="AF99" s="109">
        <v>1.29451074768076</v>
      </c>
      <c r="AG99" s="109">
        <v>1.4649422518609001</v>
      </c>
      <c r="AH99" s="109">
        <v>1.4004811611438599</v>
      </c>
    </row>
    <row r="100" spans="1:34" x14ac:dyDescent="0.25">
      <c r="A100" s="109" t="s">
        <v>1273</v>
      </c>
      <c r="B100" s="109" t="s">
        <v>1274</v>
      </c>
      <c r="C100" s="109">
        <v>18567.7</v>
      </c>
      <c r="D100" s="109">
        <v>0.27055697839548298</v>
      </c>
      <c r="E100" s="109">
        <v>0.224116363586747</v>
      </c>
      <c r="F100" s="109">
        <v>-1.64029356545157</v>
      </c>
      <c r="G100" s="109">
        <v>-1.36110255057948</v>
      </c>
      <c r="H100" s="109">
        <v>4.6908874568264E-3</v>
      </c>
      <c r="I100" s="109">
        <v>1.41805499706752</v>
      </c>
      <c r="J100" s="109">
        <v>-0.82721394113970603</v>
      </c>
      <c r="K100" s="109">
        <v>4.7283844708550897E-2</v>
      </c>
      <c r="L100" s="109" t="s">
        <v>1075</v>
      </c>
      <c r="M100" s="109" t="s">
        <v>1075</v>
      </c>
      <c r="N100" s="109" t="s">
        <v>1083</v>
      </c>
      <c r="O100" s="109" t="s">
        <v>1083</v>
      </c>
      <c r="P100" s="109" t="s">
        <v>1071</v>
      </c>
      <c r="Q100" s="109" t="s">
        <v>1070</v>
      </c>
      <c r="R100" s="109" t="s">
        <v>1083</v>
      </c>
      <c r="S100" s="109" t="s">
        <v>1071</v>
      </c>
      <c r="T100" s="109" t="s">
        <v>1072</v>
      </c>
      <c r="U100" s="109">
        <v>147</v>
      </c>
      <c r="V100" s="109">
        <v>-1.7428595696114699E-2</v>
      </c>
      <c r="W100" s="109">
        <v>-0.26928911458100402</v>
      </c>
      <c r="X100" s="109">
        <v>-0.62766667223331796</v>
      </c>
      <c r="Y100" s="109">
        <v>-0.83103424005126902</v>
      </c>
      <c r="Z100" s="109">
        <v>-0.54055440363690399</v>
      </c>
      <c r="AA100" s="109">
        <v>-0.23145199107358899</v>
      </c>
      <c r="AB100" s="109">
        <v>-4.3506815126322797E-2</v>
      </c>
      <c r="AC100" s="109">
        <v>0.49332735342359901</v>
      </c>
      <c r="AD100" s="109">
        <v>0.82691988982286602</v>
      </c>
      <c r="AE100" s="109">
        <v>0.521635977997566</v>
      </c>
      <c r="AF100" s="109">
        <v>0.526965056797156</v>
      </c>
      <c r="AG100" s="109">
        <v>0.49464831241069102</v>
      </c>
      <c r="AH100" s="109">
        <v>0.27055697839548298</v>
      </c>
    </row>
    <row r="101" spans="1:34" x14ac:dyDescent="0.25">
      <c r="A101" s="109" t="s">
        <v>1275</v>
      </c>
      <c r="B101" s="109" t="s">
        <v>1276</v>
      </c>
      <c r="C101" s="109">
        <v>38259.4</v>
      </c>
      <c r="D101" s="109">
        <v>0.90466834551855702</v>
      </c>
      <c r="E101" s="109">
        <v>0.83194901717596803</v>
      </c>
      <c r="F101" s="109">
        <v>-0.47027274226354598</v>
      </c>
      <c r="G101" s="109">
        <v>0.561032752543279</v>
      </c>
      <c r="H101" s="109">
        <v>0.21954613654713601</v>
      </c>
      <c r="I101" s="109">
        <v>1.04650459474369</v>
      </c>
      <c r="J101" s="109">
        <v>-7.4382377648337494E-2</v>
      </c>
      <c r="K101" s="109">
        <v>-1.0479906971458399</v>
      </c>
      <c r="L101" s="109" t="s">
        <v>1098</v>
      </c>
      <c r="M101" s="109" t="s">
        <v>1070</v>
      </c>
      <c r="N101" s="109" t="s">
        <v>1069</v>
      </c>
      <c r="O101" s="109" t="s">
        <v>1075</v>
      </c>
      <c r="P101" s="109" t="s">
        <v>1071</v>
      </c>
      <c r="Q101" s="109" t="s">
        <v>1070</v>
      </c>
      <c r="R101" s="109" t="s">
        <v>1071</v>
      </c>
      <c r="S101" s="109" t="s">
        <v>1083</v>
      </c>
      <c r="T101" s="109" t="s">
        <v>1072</v>
      </c>
      <c r="U101" s="109">
        <v>96</v>
      </c>
      <c r="V101" s="109">
        <v>-2.13182691146332E-2</v>
      </c>
      <c r="W101" s="109">
        <v>0.109592099579976</v>
      </c>
      <c r="X101" s="109">
        <v>8.0974565930454004E-2</v>
      </c>
      <c r="Y101" s="109">
        <v>-1.12055461553322E-2</v>
      </c>
      <c r="Z101" s="109">
        <v>2.0901967439839599E-2</v>
      </c>
      <c r="AA101" s="109">
        <v>0.255564217034283</v>
      </c>
      <c r="AB101" s="109">
        <v>1.03559836292542</v>
      </c>
      <c r="AC101" s="109">
        <v>1.33382598440607</v>
      </c>
      <c r="AD101" s="109">
        <v>1.1868486456454901</v>
      </c>
      <c r="AE101" s="109">
        <v>0.955469549307711</v>
      </c>
      <c r="AF101" s="109">
        <v>1.1517135034447199</v>
      </c>
      <c r="AG101" s="109">
        <v>1.31837448574767</v>
      </c>
      <c r="AH101" s="109">
        <v>0.90466834551855702</v>
      </c>
    </row>
    <row r="102" spans="1:34" x14ac:dyDescent="0.25">
      <c r="A102" s="109" t="s">
        <v>1277</v>
      </c>
      <c r="B102" s="109" t="s">
        <v>1278</v>
      </c>
      <c r="C102" s="109">
        <v>4701.3999999999996</v>
      </c>
      <c r="D102" s="109">
        <v>-0.30590695065203299</v>
      </c>
      <c r="E102" s="109">
        <v>-0.33529515280526201</v>
      </c>
      <c r="F102" s="109">
        <v>-8.0265801200871498E-2</v>
      </c>
      <c r="G102" s="109">
        <v>0.84429754264242796</v>
      </c>
      <c r="H102" s="109">
        <v>0.45944294563445298</v>
      </c>
      <c r="I102" s="109">
        <v>1.6512270416377399</v>
      </c>
      <c r="J102" s="109">
        <v>2.4444093739897799</v>
      </c>
      <c r="K102" s="109">
        <v>-2.4181005383972298</v>
      </c>
      <c r="L102" s="109" t="s">
        <v>1069</v>
      </c>
      <c r="M102" s="109" t="s">
        <v>1069</v>
      </c>
      <c r="N102" s="109" t="s">
        <v>1071</v>
      </c>
      <c r="O102" s="109" t="s">
        <v>1075</v>
      </c>
      <c r="P102" s="109" t="s">
        <v>1075</v>
      </c>
      <c r="Q102" s="109" t="s">
        <v>1070</v>
      </c>
      <c r="R102" s="109" t="s">
        <v>1070</v>
      </c>
      <c r="S102" s="109" t="s">
        <v>1083</v>
      </c>
      <c r="T102" s="109" t="s">
        <v>1072</v>
      </c>
      <c r="U102" s="109">
        <v>187</v>
      </c>
      <c r="V102" s="109">
        <v>-1.48642428156934</v>
      </c>
      <c r="W102" s="109">
        <v>-1.5084414715166801</v>
      </c>
      <c r="X102" s="109">
        <v>-1.5727325588254699</v>
      </c>
      <c r="Y102" s="109">
        <v>-1.6457909767630301</v>
      </c>
      <c r="Z102" s="109">
        <v>-1.6106219255334899</v>
      </c>
      <c r="AA102" s="109">
        <v>-1.5263110690184001</v>
      </c>
      <c r="AB102" s="109">
        <v>-1.28381172743789</v>
      </c>
      <c r="AC102" s="109">
        <v>-1.0692000558793999</v>
      </c>
      <c r="AD102" s="109">
        <v>-0.98368598617983405</v>
      </c>
      <c r="AE102" s="109">
        <v>-0.97413053430699104</v>
      </c>
      <c r="AF102" s="109">
        <v>-0.54794888488443505</v>
      </c>
      <c r="AG102" s="109">
        <v>-0.29159317041464</v>
      </c>
      <c r="AH102" s="109">
        <v>-0.30590695065203299</v>
      </c>
    </row>
    <row r="103" spans="1:34" x14ac:dyDescent="0.25">
      <c r="A103" s="109" t="s">
        <v>1279</v>
      </c>
      <c r="B103" s="109" t="s">
        <v>1280</v>
      </c>
      <c r="C103" s="109">
        <v>1766.9</v>
      </c>
      <c r="D103" s="109">
        <v>-0.161929470936065</v>
      </c>
      <c r="E103" s="109">
        <v>0.46704034049981802</v>
      </c>
      <c r="F103" s="109">
        <v>0.69974808092447704</v>
      </c>
      <c r="G103" s="109">
        <v>-0.77382396095481698</v>
      </c>
      <c r="H103" s="109">
        <v>0.87064262163175599</v>
      </c>
      <c r="I103" s="109">
        <v>1.48460578067133</v>
      </c>
      <c r="J103" s="109">
        <v>1.20057860073455</v>
      </c>
      <c r="K103" s="109">
        <v>-1.9719456435421501</v>
      </c>
      <c r="L103" s="109" t="s">
        <v>1071</v>
      </c>
      <c r="M103" s="109" t="s">
        <v>1070</v>
      </c>
      <c r="N103" s="109" t="s">
        <v>1075</v>
      </c>
      <c r="O103" s="109" t="s">
        <v>1083</v>
      </c>
      <c r="P103" s="109" t="s">
        <v>1070</v>
      </c>
      <c r="Q103" s="109" t="s">
        <v>1070</v>
      </c>
      <c r="R103" s="109" t="s">
        <v>1070</v>
      </c>
      <c r="S103" s="109" t="s">
        <v>1083</v>
      </c>
      <c r="T103" s="109" t="s">
        <v>1072</v>
      </c>
      <c r="U103" s="109">
        <v>176</v>
      </c>
      <c r="V103" s="109">
        <v>-0.88156172056480997</v>
      </c>
      <c r="W103" s="109">
        <v>-0.74313247337844501</v>
      </c>
      <c r="X103" s="109">
        <v>-0.91885996619014598</v>
      </c>
      <c r="Y103" s="109">
        <v>-1.3458065963484001</v>
      </c>
      <c r="Z103" s="109">
        <v>-1.2915626044483199</v>
      </c>
      <c r="AA103" s="109">
        <v>-0.99325287299255305</v>
      </c>
      <c r="AB103" s="109">
        <v>-0.82117772063191896</v>
      </c>
      <c r="AC103" s="109">
        <v>-0.90205214787047505</v>
      </c>
      <c r="AD103" s="109">
        <v>-0.91593355580301505</v>
      </c>
      <c r="AE103" s="109">
        <v>-1.0125953514838599</v>
      </c>
      <c r="AF103" s="109">
        <v>-0.78497172414874195</v>
      </c>
      <c r="AG103" s="109">
        <v>-0.30951109821681499</v>
      </c>
      <c r="AH103" s="109">
        <v>-0.161929470936065</v>
      </c>
    </row>
    <row r="104" spans="1:34" x14ac:dyDescent="0.25">
      <c r="A104" s="109" t="s">
        <v>1281</v>
      </c>
      <c r="B104" s="109" t="s">
        <v>1282</v>
      </c>
      <c r="C104" s="109">
        <v>3382.3</v>
      </c>
      <c r="D104" s="109">
        <v>0.205218610575049</v>
      </c>
      <c r="E104" s="109">
        <v>0.39837498390722098</v>
      </c>
      <c r="F104" s="109">
        <v>-8.0265801200871498E-2</v>
      </c>
      <c r="G104" s="109">
        <v>0.323342631542479</v>
      </c>
      <c r="H104" s="109">
        <v>-0.21776700892034101</v>
      </c>
      <c r="I104" s="109">
        <v>-0.35946496564737801</v>
      </c>
      <c r="J104" s="109">
        <v>0.64253328016950095</v>
      </c>
      <c r="K104" s="109">
        <v>-6.2639101989924201E-2</v>
      </c>
      <c r="L104" s="109" t="s">
        <v>1075</v>
      </c>
      <c r="M104" s="109" t="s">
        <v>1075</v>
      </c>
      <c r="N104" s="109" t="s">
        <v>1071</v>
      </c>
      <c r="O104" s="109" t="s">
        <v>1071</v>
      </c>
      <c r="P104" s="109" t="s">
        <v>1069</v>
      </c>
      <c r="Q104" s="109" t="s">
        <v>1069</v>
      </c>
      <c r="R104" s="109" t="s">
        <v>1075</v>
      </c>
      <c r="S104" s="109" t="s">
        <v>1071</v>
      </c>
      <c r="T104" s="109" t="s">
        <v>1072</v>
      </c>
      <c r="U104" s="109">
        <v>154</v>
      </c>
      <c r="V104" s="109">
        <v>-0.358779856501588</v>
      </c>
      <c r="W104" s="109">
        <v>-0.72915430508159396</v>
      </c>
      <c r="X104" s="109">
        <v>-0.74445795705597895</v>
      </c>
      <c r="Y104" s="109">
        <v>-0.66658589525028999</v>
      </c>
      <c r="Z104" s="109">
        <v>-0.80083823009161903</v>
      </c>
      <c r="AA104" s="109">
        <v>-0.38019263264540099</v>
      </c>
      <c r="AB104" s="109">
        <v>-4.64844348637636E-2</v>
      </c>
      <c r="AC104" s="109">
        <v>0.39408909031189199</v>
      </c>
      <c r="AD104" s="109">
        <v>0.31450567540860502</v>
      </c>
      <c r="AE104" s="109">
        <v>-0.294769187229318</v>
      </c>
      <c r="AF104" s="109">
        <v>-0.524956480620415</v>
      </c>
      <c r="AG104" s="109">
        <v>-0.130228373548508</v>
      </c>
      <c r="AH104" s="109">
        <v>0.205218610575049</v>
      </c>
    </row>
    <row r="105" spans="1:34" x14ac:dyDescent="0.25">
      <c r="A105" s="109" t="s">
        <v>1283</v>
      </c>
      <c r="B105" s="109" t="s">
        <v>1284</v>
      </c>
      <c r="C105" s="109">
        <v>4021.7</v>
      </c>
      <c r="D105" s="109">
        <v>-0.48275035684263001</v>
      </c>
      <c r="E105" s="109">
        <v>0.39886520932514702</v>
      </c>
      <c r="F105" s="109">
        <v>0.69974808092447704</v>
      </c>
      <c r="G105" s="109">
        <v>-3.88221676142066E-2</v>
      </c>
      <c r="H105" s="109">
        <v>0.66031813948326101</v>
      </c>
      <c r="I105" s="109">
        <v>-0.84573464465921699</v>
      </c>
      <c r="J105" s="109">
        <v>-0.78841323281992604</v>
      </c>
      <c r="K105" s="109">
        <v>0.75351002352721397</v>
      </c>
      <c r="L105" s="109" t="s">
        <v>1069</v>
      </c>
      <c r="M105" s="109" t="s">
        <v>1075</v>
      </c>
      <c r="N105" s="109" t="s">
        <v>1075</v>
      </c>
      <c r="O105" s="109" t="s">
        <v>1071</v>
      </c>
      <c r="P105" s="109" t="s">
        <v>1070</v>
      </c>
      <c r="Q105" s="109" t="s">
        <v>1069</v>
      </c>
      <c r="R105" s="109" t="s">
        <v>1069</v>
      </c>
      <c r="S105" s="109" t="s">
        <v>1075</v>
      </c>
      <c r="T105" s="109" t="s">
        <v>1072</v>
      </c>
      <c r="U105" s="109">
        <v>196</v>
      </c>
      <c r="V105" s="109">
        <v>-0.62355331931123403</v>
      </c>
      <c r="W105" s="109">
        <v>-0.78510104714875495</v>
      </c>
      <c r="X105" s="109">
        <v>-0.87012290845441298</v>
      </c>
      <c r="Y105" s="109">
        <v>-0.67635746967366905</v>
      </c>
      <c r="Z105" s="109">
        <v>-0.76051717253223805</v>
      </c>
      <c r="AA105" s="109">
        <v>-0.229476382808667</v>
      </c>
      <c r="AB105" s="109">
        <v>-2.40316014646463E-2</v>
      </c>
      <c r="AC105" s="109">
        <v>-0.70279460227629897</v>
      </c>
      <c r="AD105" s="109">
        <v>-0.58336946876164197</v>
      </c>
      <c r="AE105" s="109">
        <v>-0.82731549112900704</v>
      </c>
      <c r="AF105" s="109">
        <v>-1.03447691534885</v>
      </c>
      <c r="AG105" s="109">
        <v>-0.69178457936274695</v>
      </c>
      <c r="AH105" s="109">
        <v>-0.48275035684263001</v>
      </c>
    </row>
    <row r="106" spans="1:34" x14ac:dyDescent="0.25">
      <c r="A106" s="109" t="s">
        <v>1285</v>
      </c>
      <c r="B106" s="109" t="s">
        <v>1286</v>
      </c>
      <c r="C106" s="109">
        <v>5035.1000000000004</v>
      </c>
      <c r="D106" s="109">
        <v>3.0069945985092099E-2</v>
      </c>
      <c r="E106" s="109">
        <v>-0.16030813304320901</v>
      </c>
      <c r="F106" s="109">
        <v>-1.2502866243888899</v>
      </c>
      <c r="G106" s="109">
        <v>1.1198273506260501</v>
      </c>
      <c r="H106" s="109">
        <v>0.36108978000702002</v>
      </c>
      <c r="I106" s="109">
        <v>0.17899578758042201</v>
      </c>
      <c r="J106" s="109">
        <v>0.89345293003954696</v>
      </c>
      <c r="K106" s="109">
        <v>-0.59760155065216203</v>
      </c>
      <c r="L106" s="109" t="s">
        <v>1071</v>
      </c>
      <c r="M106" s="109" t="s">
        <v>1071</v>
      </c>
      <c r="N106" s="109" t="s">
        <v>1083</v>
      </c>
      <c r="O106" s="109" t="s">
        <v>1070</v>
      </c>
      <c r="P106" s="109" t="s">
        <v>1075</v>
      </c>
      <c r="Q106" s="109" t="s">
        <v>1071</v>
      </c>
      <c r="R106" s="109" t="s">
        <v>1070</v>
      </c>
      <c r="S106" s="109" t="s">
        <v>1069</v>
      </c>
      <c r="T106" s="109" t="s">
        <v>1072</v>
      </c>
      <c r="U106" s="109">
        <v>168</v>
      </c>
      <c r="V106" s="109">
        <v>-0.140644393113633</v>
      </c>
      <c r="W106" s="109">
        <v>0.27142182081953697</v>
      </c>
      <c r="X106" s="109">
        <v>-0.37981678457875501</v>
      </c>
      <c r="Y106" s="109">
        <v>-0.72396804565230899</v>
      </c>
      <c r="Z106" s="109">
        <v>-0.35795500925606599</v>
      </c>
      <c r="AA106" s="109">
        <v>0.16163051064641501</v>
      </c>
      <c r="AB106" s="109">
        <v>-2.6754956144412902E-2</v>
      </c>
      <c r="AC106" s="109">
        <v>0.33592635283372702</v>
      </c>
      <c r="AD106" s="109">
        <v>-8.1251100325901104E-2</v>
      </c>
      <c r="AE106" s="109">
        <v>-0.62024774779006797</v>
      </c>
      <c r="AF106" s="109">
        <v>-0.40660272439745998</v>
      </c>
      <c r="AG106" s="109">
        <v>0.29066259929656402</v>
      </c>
      <c r="AH106" s="109">
        <v>3.0069945985092099E-2</v>
      </c>
    </row>
    <row r="107" spans="1:34" x14ac:dyDescent="0.25">
      <c r="A107" s="109" t="s">
        <v>1287</v>
      </c>
      <c r="B107" s="109" t="s">
        <v>1288</v>
      </c>
      <c r="C107" s="109">
        <v>1694.9</v>
      </c>
      <c r="D107" s="109">
        <v>0.60370581315180905</v>
      </c>
      <c r="E107" s="109"/>
      <c r="F107" s="109"/>
      <c r="G107" s="109"/>
      <c r="H107" s="109"/>
      <c r="I107" s="109"/>
      <c r="J107" s="109"/>
      <c r="K107" s="109"/>
      <c r="L107" s="109" t="s">
        <v>1094</v>
      </c>
      <c r="M107" s="109" t="s">
        <v>1094</v>
      </c>
      <c r="N107" s="109" t="s">
        <v>1094</v>
      </c>
      <c r="O107" s="109" t="s">
        <v>1094</v>
      </c>
      <c r="P107" s="109" t="s">
        <v>1094</v>
      </c>
      <c r="Q107" s="109" t="s">
        <v>1094</v>
      </c>
      <c r="R107" s="109" t="s">
        <v>1094</v>
      </c>
      <c r="S107" s="109" t="s">
        <v>1094</v>
      </c>
      <c r="T107" s="109" t="s">
        <v>1095</v>
      </c>
      <c r="U107" s="109">
        <v>123</v>
      </c>
      <c r="V107" s="109">
        <v>0.431002671155156</v>
      </c>
      <c r="W107" s="109">
        <v>0.48575030289556498</v>
      </c>
      <c r="X107" s="109">
        <v>-1.54257825416242</v>
      </c>
      <c r="Y107" s="109">
        <v>-1.24635100736718</v>
      </c>
      <c r="Z107" s="109">
        <v>-0.85282052571494604</v>
      </c>
      <c r="AA107" s="109">
        <v>-1.4946118319755499</v>
      </c>
      <c r="AB107" s="109">
        <v>0.36504185711214798</v>
      </c>
      <c r="AC107" s="109">
        <v>0.93312685618634605</v>
      </c>
      <c r="AD107" s="109">
        <v>0.55102167046638595</v>
      </c>
      <c r="AE107" s="109">
        <v>0.157680996855314</v>
      </c>
      <c r="AF107" s="109">
        <v>0.449192018779767</v>
      </c>
      <c r="AG107" s="109">
        <v>1.18101227381191</v>
      </c>
      <c r="AH107" s="109">
        <v>0.60370581315180905</v>
      </c>
    </row>
    <row r="108" spans="1:34" x14ac:dyDescent="0.25">
      <c r="A108" s="109" t="s">
        <v>1289</v>
      </c>
      <c r="B108" s="109" t="s">
        <v>1290</v>
      </c>
      <c r="C108" s="109">
        <v>7316.2</v>
      </c>
      <c r="D108" s="109">
        <v>2.0308115692864299</v>
      </c>
      <c r="E108" s="109">
        <v>-0.46261728099881499</v>
      </c>
      <c r="F108" s="109">
        <v>-0.47027274226354598</v>
      </c>
      <c r="G108" s="109">
        <v>1.1037682027277</v>
      </c>
      <c r="H108" s="109">
        <v>-0.531767349173491</v>
      </c>
      <c r="I108" s="109">
        <v>-0.45950170726234402</v>
      </c>
      <c r="J108" s="109">
        <v>0.36786581081557101</v>
      </c>
      <c r="K108" s="109">
        <v>-0.90207661151932295</v>
      </c>
      <c r="L108" s="109" t="s">
        <v>1098</v>
      </c>
      <c r="M108" s="109" t="s">
        <v>1069</v>
      </c>
      <c r="N108" s="109" t="s">
        <v>1069</v>
      </c>
      <c r="O108" s="109" t="s">
        <v>1070</v>
      </c>
      <c r="P108" s="109" t="s">
        <v>1069</v>
      </c>
      <c r="Q108" s="109" t="s">
        <v>1069</v>
      </c>
      <c r="R108" s="109" t="s">
        <v>1075</v>
      </c>
      <c r="S108" s="109" t="s">
        <v>1083</v>
      </c>
      <c r="T108" s="109" t="s">
        <v>1072</v>
      </c>
      <c r="U108" s="109">
        <v>21</v>
      </c>
      <c r="V108" s="109">
        <v>1.38931537759469</v>
      </c>
      <c r="W108" s="109">
        <v>1.43263939658299</v>
      </c>
      <c r="X108" s="109">
        <v>1.0065622232694</v>
      </c>
      <c r="Y108" s="109">
        <v>1.2284884171839701</v>
      </c>
      <c r="Z108" s="109">
        <v>1.5453759281622701</v>
      </c>
      <c r="AA108" s="109">
        <v>1.0258086640049799</v>
      </c>
      <c r="AB108" s="109">
        <v>1.5997666869870399</v>
      </c>
      <c r="AC108" s="109">
        <v>2.2380347565634602</v>
      </c>
      <c r="AD108" s="109">
        <v>1.49390741316846</v>
      </c>
      <c r="AE108" s="109">
        <v>1.0456316880355501</v>
      </c>
      <c r="AF108" s="109">
        <v>1.62240072608772</v>
      </c>
      <c r="AG108" s="109">
        <v>2.5923726266298899</v>
      </c>
      <c r="AH108" s="109">
        <v>2.0308115692864299</v>
      </c>
    </row>
    <row r="109" spans="1:34" x14ac:dyDescent="0.25">
      <c r="A109" s="109" t="s">
        <v>1291</v>
      </c>
      <c r="B109" s="109" t="s">
        <v>1292</v>
      </c>
      <c r="C109" s="109">
        <v>2503.3000000000002</v>
      </c>
      <c r="D109" s="109">
        <v>-0.93302771988642497</v>
      </c>
      <c r="E109" s="109">
        <v>-0.61367705554004304</v>
      </c>
      <c r="F109" s="109">
        <v>-8.0265801200871498E-2</v>
      </c>
      <c r="G109" s="109">
        <v>0.67853892663506299</v>
      </c>
      <c r="H109" s="109">
        <v>-0.35598910206754403</v>
      </c>
      <c r="I109" s="109">
        <v>-0.945459684698708</v>
      </c>
      <c r="J109" s="109">
        <v>0.67570760015222198</v>
      </c>
      <c r="K109" s="109">
        <v>-0.49609124192922699</v>
      </c>
      <c r="L109" s="109" t="s">
        <v>1083</v>
      </c>
      <c r="M109" s="109" t="s">
        <v>1083</v>
      </c>
      <c r="N109" s="109" t="s">
        <v>1071</v>
      </c>
      <c r="O109" s="109" t="s">
        <v>1075</v>
      </c>
      <c r="P109" s="109" t="s">
        <v>1069</v>
      </c>
      <c r="Q109" s="109" t="s">
        <v>1069</v>
      </c>
      <c r="R109" s="109" t="s">
        <v>1070</v>
      </c>
      <c r="S109" s="109" t="s">
        <v>1069</v>
      </c>
      <c r="T109" s="109" t="s">
        <v>1072</v>
      </c>
      <c r="U109" s="109">
        <v>206</v>
      </c>
      <c r="V109" s="109">
        <v>0.431002671155156</v>
      </c>
      <c r="W109" s="109">
        <v>-1.33165386525893</v>
      </c>
      <c r="X109" s="109">
        <v>-1.5274951362667499</v>
      </c>
      <c r="Y109" s="109">
        <v>-1.8339750024797701E-2</v>
      </c>
      <c r="Z109" s="109">
        <v>-1.40954783336384</v>
      </c>
      <c r="AA109" s="109">
        <v>-1.57211202254644</v>
      </c>
      <c r="AB109" s="109">
        <v>-1.53869196140849</v>
      </c>
      <c r="AC109" s="109">
        <v>0.93312685618634605</v>
      </c>
      <c r="AD109" s="109">
        <v>0.55102167046638595</v>
      </c>
      <c r="AE109" s="109">
        <v>0.157680996855314</v>
      </c>
      <c r="AF109" s="109">
        <v>-1.27990755078498</v>
      </c>
      <c r="AG109" s="109">
        <v>-0.77181300685461196</v>
      </c>
      <c r="AH109" s="109">
        <v>-0.93302771988642497</v>
      </c>
    </row>
    <row r="110" spans="1:34" x14ac:dyDescent="0.25">
      <c r="A110" s="109" t="s">
        <v>1293</v>
      </c>
      <c r="B110" s="109" t="s">
        <v>1294</v>
      </c>
      <c r="C110" s="109">
        <v>5576.5</v>
      </c>
      <c r="D110" s="109">
        <v>-0.18130514751225599</v>
      </c>
      <c r="E110" s="109">
        <v>-0.778378974136268</v>
      </c>
      <c r="F110" s="109">
        <v>-0.86027968332621996</v>
      </c>
      <c r="G110" s="109">
        <v>0.99884923763130296</v>
      </c>
      <c r="H110" s="109">
        <v>-0.98916498308618395</v>
      </c>
      <c r="I110" s="109">
        <v>-1.2260240951724399</v>
      </c>
      <c r="J110" s="109">
        <v>0.55899255517647795</v>
      </c>
      <c r="K110" s="109">
        <v>-2.2193700378916099</v>
      </c>
      <c r="L110" s="109" t="s">
        <v>1071</v>
      </c>
      <c r="M110" s="109" t="s">
        <v>1083</v>
      </c>
      <c r="N110" s="109" t="s">
        <v>1069</v>
      </c>
      <c r="O110" s="109" t="s">
        <v>1070</v>
      </c>
      <c r="P110" s="109" t="s">
        <v>1083</v>
      </c>
      <c r="Q110" s="109" t="s">
        <v>1083</v>
      </c>
      <c r="R110" s="109" t="s">
        <v>1075</v>
      </c>
      <c r="S110" s="109" t="s">
        <v>1083</v>
      </c>
      <c r="T110" s="109" t="s">
        <v>1072</v>
      </c>
      <c r="U110" s="109">
        <v>178</v>
      </c>
      <c r="V110" s="109">
        <v>0.44162772773040398</v>
      </c>
      <c r="W110" s="109">
        <v>0.13046151445098</v>
      </c>
      <c r="X110" s="109">
        <v>0.448296909933868</v>
      </c>
      <c r="Y110" s="109">
        <v>-0.211540941273684</v>
      </c>
      <c r="Z110" s="109">
        <v>-0.26495193071529399</v>
      </c>
      <c r="AA110" s="109">
        <v>0.322248964793801</v>
      </c>
      <c r="AB110" s="109">
        <v>0.47462772709191697</v>
      </c>
      <c r="AC110" s="109">
        <v>0.54724534808652003</v>
      </c>
      <c r="AD110" s="109">
        <v>0.48977977067933298</v>
      </c>
      <c r="AE110" s="109">
        <v>-1.9768083953689E-4</v>
      </c>
      <c r="AF110" s="109">
        <v>-0.332041476691951</v>
      </c>
      <c r="AG110" s="109">
        <v>0.57324363651335297</v>
      </c>
      <c r="AH110" s="109">
        <v>-0.18130514751225599</v>
      </c>
    </row>
    <row r="111" spans="1:34" x14ac:dyDescent="0.25">
      <c r="A111" s="109" t="s">
        <v>1295</v>
      </c>
      <c r="B111" s="109" t="s">
        <v>1296</v>
      </c>
      <c r="C111" s="109">
        <v>1372.5</v>
      </c>
      <c r="D111" s="109">
        <v>-0.50735161081303704</v>
      </c>
      <c r="E111" s="109"/>
      <c r="F111" s="109"/>
      <c r="G111" s="109"/>
      <c r="H111" s="109"/>
      <c r="I111" s="109"/>
      <c r="J111" s="109"/>
      <c r="K111" s="109"/>
      <c r="L111" s="109" t="s">
        <v>1094</v>
      </c>
      <c r="M111" s="109" t="s">
        <v>1094</v>
      </c>
      <c r="N111" s="109" t="s">
        <v>1094</v>
      </c>
      <c r="O111" s="109" t="s">
        <v>1094</v>
      </c>
      <c r="P111" s="109" t="s">
        <v>1094</v>
      </c>
      <c r="Q111" s="109" t="s">
        <v>1094</v>
      </c>
      <c r="R111" s="109" t="s">
        <v>1094</v>
      </c>
      <c r="S111" s="109" t="s">
        <v>1094</v>
      </c>
      <c r="T111" s="109" t="s">
        <v>1095</v>
      </c>
      <c r="U111" s="109">
        <v>197</v>
      </c>
      <c r="V111" s="109">
        <v>5.66129755844893E-2</v>
      </c>
      <c r="W111" s="109">
        <v>0.13046151445098</v>
      </c>
      <c r="X111" s="109">
        <v>0.448296909933868</v>
      </c>
      <c r="Y111" s="109">
        <v>-0.211540941273684</v>
      </c>
      <c r="Z111" s="109">
        <v>-0.26495193071529399</v>
      </c>
      <c r="AA111" s="109">
        <v>0.322248964793801</v>
      </c>
      <c r="AB111" s="109">
        <v>0.41860250321206099</v>
      </c>
      <c r="AC111" s="109">
        <v>0.190273246057371</v>
      </c>
      <c r="AD111" s="109">
        <v>0.27172959854969903</v>
      </c>
      <c r="AE111" s="109">
        <v>-0.301119929883367</v>
      </c>
      <c r="AF111" s="109">
        <v>-0.27763972661483399</v>
      </c>
      <c r="AG111" s="109">
        <v>-3.90923252948744E-2</v>
      </c>
      <c r="AH111" s="109">
        <v>-0.50735161081303704</v>
      </c>
    </row>
    <row r="112" spans="1:34" x14ac:dyDescent="0.25">
      <c r="A112" s="109" t="s">
        <v>1297</v>
      </c>
      <c r="B112" s="109" t="s">
        <v>1298</v>
      </c>
      <c r="C112" s="109">
        <v>8601.7999999999993</v>
      </c>
      <c r="D112" s="109">
        <v>-0.84380092657960803</v>
      </c>
      <c r="E112" s="109">
        <v>-0.32035615254871602</v>
      </c>
      <c r="F112" s="109">
        <v>-8.0265801200871498E-2</v>
      </c>
      <c r="G112" s="109">
        <v>0.82824988691949397</v>
      </c>
      <c r="H112" s="109">
        <v>-1.1904613657437599</v>
      </c>
      <c r="I112" s="109">
        <v>-1.42845725516963</v>
      </c>
      <c r="J112" s="109">
        <v>2.9754206886444999E-2</v>
      </c>
      <c r="K112" s="109">
        <v>-1.9487131248315299</v>
      </c>
      <c r="L112" s="109" t="s">
        <v>1083</v>
      </c>
      <c r="M112" s="109" t="s">
        <v>1069</v>
      </c>
      <c r="N112" s="109" t="s">
        <v>1071</v>
      </c>
      <c r="O112" s="109" t="s">
        <v>1075</v>
      </c>
      <c r="P112" s="109" t="s">
        <v>1083</v>
      </c>
      <c r="Q112" s="109" t="s">
        <v>1083</v>
      </c>
      <c r="R112" s="109" t="s">
        <v>1075</v>
      </c>
      <c r="S112" s="109" t="s">
        <v>1083</v>
      </c>
      <c r="T112" s="109" t="s">
        <v>1072</v>
      </c>
      <c r="U112" s="109">
        <v>202</v>
      </c>
      <c r="V112" s="109">
        <v>-2.3518447789647502E-2</v>
      </c>
      <c r="W112" s="109">
        <v>-0.26645166263435599</v>
      </c>
      <c r="X112" s="109">
        <v>-0.21960123557085401</v>
      </c>
      <c r="Y112" s="109">
        <v>-0.47402030936709</v>
      </c>
      <c r="Z112" s="109">
        <v>-0.40573668489644898</v>
      </c>
      <c r="AA112" s="109">
        <v>0.41408375646008999</v>
      </c>
      <c r="AB112" s="109">
        <v>0.45606903862842202</v>
      </c>
      <c r="AC112" s="109">
        <v>0.29289725696360303</v>
      </c>
      <c r="AD112" s="109">
        <v>0.28600096570134498</v>
      </c>
      <c r="AE112" s="109">
        <v>-0.156771123011445</v>
      </c>
      <c r="AF112" s="109">
        <v>-0.34517236940072599</v>
      </c>
      <c r="AG112" s="109">
        <v>-0.64873730646361405</v>
      </c>
      <c r="AH112" s="109">
        <v>-0.84380092657960803</v>
      </c>
    </row>
    <row r="113" spans="1:34" x14ac:dyDescent="0.25">
      <c r="A113" s="109" t="s">
        <v>1299</v>
      </c>
      <c r="B113" s="109" t="s">
        <v>1300</v>
      </c>
      <c r="C113" s="109">
        <v>2409.1999999999998</v>
      </c>
      <c r="D113" s="109">
        <v>0.92597520645159703</v>
      </c>
      <c r="E113" s="109">
        <v>0.32409201763257101</v>
      </c>
      <c r="F113" s="109">
        <v>1.0897550219871499</v>
      </c>
      <c r="G113" s="109">
        <v>-7.5166620300134102E-2</v>
      </c>
      <c r="H113" s="109">
        <v>-0.84467994394007195</v>
      </c>
      <c r="I113" s="109">
        <v>0.32417420808945102</v>
      </c>
      <c r="J113" s="109">
        <v>1.1627995506501401</v>
      </c>
      <c r="K113" s="109">
        <v>0.12762289523852199</v>
      </c>
      <c r="L113" s="109" t="s">
        <v>1098</v>
      </c>
      <c r="M113" s="109" t="s">
        <v>1075</v>
      </c>
      <c r="N113" s="109" t="s">
        <v>1070</v>
      </c>
      <c r="O113" s="109" t="s">
        <v>1071</v>
      </c>
      <c r="P113" s="109" t="s">
        <v>1083</v>
      </c>
      <c r="Q113" s="109" t="s">
        <v>1071</v>
      </c>
      <c r="R113" s="109" t="s">
        <v>1070</v>
      </c>
      <c r="S113" s="109" t="s">
        <v>1071</v>
      </c>
      <c r="T113" s="109" t="s">
        <v>1072</v>
      </c>
      <c r="U113" s="109">
        <v>91</v>
      </c>
      <c r="V113" s="109">
        <v>-0.29715672445650898</v>
      </c>
      <c r="W113" s="109">
        <v>-0.28179027379774102</v>
      </c>
      <c r="X113" s="109">
        <v>-1.0272913707333299E-2</v>
      </c>
      <c r="Y113" s="109">
        <v>-6.7433467678250604E-3</v>
      </c>
      <c r="Z113" s="109">
        <v>0.46239249280863998</v>
      </c>
      <c r="AA113" s="109">
        <v>0.69902685769525097</v>
      </c>
      <c r="AB113" s="109">
        <v>0.78203257646394198</v>
      </c>
      <c r="AC113" s="109">
        <v>0.79505879931079404</v>
      </c>
      <c r="AD113" s="109">
        <v>0.59067606821478202</v>
      </c>
      <c r="AE113" s="109">
        <v>0.64810764655423703</v>
      </c>
      <c r="AF113" s="109">
        <v>0.63229118607569501</v>
      </c>
      <c r="AG113" s="109">
        <v>0.40412953976001098</v>
      </c>
      <c r="AH113" s="109">
        <v>0.92597520645159703</v>
      </c>
    </row>
    <row r="114" spans="1:34" x14ac:dyDescent="0.25">
      <c r="A114" s="109" t="s">
        <v>1301</v>
      </c>
      <c r="B114" s="109" t="s">
        <v>1302</v>
      </c>
      <c r="C114" s="109">
        <v>3183.8</v>
      </c>
      <c r="D114" s="109">
        <v>0.52073892430465896</v>
      </c>
      <c r="E114" s="109">
        <v>0.37178230326477402</v>
      </c>
      <c r="F114" s="109">
        <v>-1.2502866243888899</v>
      </c>
      <c r="G114" s="109">
        <v>0.30512833059969702</v>
      </c>
      <c r="H114" s="109">
        <v>0.37539030545749702</v>
      </c>
      <c r="I114" s="109">
        <v>1.08065177527617</v>
      </c>
      <c r="J114" s="109">
        <v>8.8123710746910999E-2</v>
      </c>
      <c r="K114" s="109">
        <v>1.0516337069364801</v>
      </c>
      <c r="L114" s="109" t="s">
        <v>1075</v>
      </c>
      <c r="M114" s="109" t="s">
        <v>1075</v>
      </c>
      <c r="N114" s="109" t="s">
        <v>1083</v>
      </c>
      <c r="O114" s="109" t="s">
        <v>1071</v>
      </c>
      <c r="P114" s="109" t="s">
        <v>1075</v>
      </c>
      <c r="Q114" s="109" t="s">
        <v>1070</v>
      </c>
      <c r="R114" s="109" t="s">
        <v>1075</v>
      </c>
      <c r="S114" s="109" t="s">
        <v>1070</v>
      </c>
      <c r="T114" s="109" t="s">
        <v>1072</v>
      </c>
      <c r="U114" s="109">
        <v>127</v>
      </c>
      <c r="V114" s="109">
        <v>-7.2043101522471604E-3</v>
      </c>
      <c r="W114" s="109">
        <v>6.6901251804582498E-3</v>
      </c>
      <c r="X114" s="109">
        <v>-0.155508314298792</v>
      </c>
      <c r="Y114" s="109">
        <v>-0.40020740100265201</v>
      </c>
      <c r="Z114" s="109">
        <v>-0.381173342719207</v>
      </c>
      <c r="AA114" s="109">
        <v>-0.234141848753911</v>
      </c>
      <c r="AB114" s="109">
        <v>3.5998855987596501E-2</v>
      </c>
      <c r="AC114" s="109">
        <v>0.38710761029386698</v>
      </c>
      <c r="AD114" s="109">
        <v>0.461579805021196</v>
      </c>
      <c r="AE114" s="109">
        <v>0.110552631720875</v>
      </c>
      <c r="AF114" s="109">
        <v>0.42036187651628498</v>
      </c>
      <c r="AG114" s="109">
        <v>0.62438757473177897</v>
      </c>
      <c r="AH114" s="109">
        <v>0.52073892430465896</v>
      </c>
    </row>
    <row r="115" spans="1:34" x14ac:dyDescent="0.25">
      <c r="A115" s="109" t="s">
        <v>1303</v>
      </c>
      <c r="B115" s="109" t="s">
        <v>1304</v>
      </c>
      <c r="C115" s="109">
        <v>93948.800000000003</v>
      </c>
      <c r="D115" s="109">
        <v>-0.15558080078939801</v>
      </c>
      <c r="E115" s="109">
        <v>-0.23789003220971999</v>
      </c>
      <c r="F115" s="109">
        <v>0.30974113986180302</v>
      </c>
      <c r="G115" s="109">
        <v>0.239962081227764</v>
      </c>
      <c r="H115" s="109">
        <v>-0.283500028744195</v>
      </c>
      <c r="I115" s="109">
        <v>-1.1608891765585501</v>
      </c>
      <c r="J115" s="109">
        <v>-0.90822571143703201</v>
      </c>
      <c r="K115" s="109">
        <v>0.622415818635775</v>
      </c>
      <c r="L115" s="109" t="s">
        <v>1071</v>
      </c>
      <c r="M115" s="109" t="s">
        <v>1071</v>
      </c>
      <c r="N115" s="109" t="s">
        <v>1071</v>
      </c>
      <c r="O115" s="109" t="s">
        <v>1071</v>
      </c>
      <c r="P115" s="109" t="s">
        <v>1069</v>
      </c>
      <c r="Q115" s="109" t="s">
        <v>1083</v>
      </c>
      <c r="R115" s="109" t="s">
        <v>1083</v>
      </c>
      <c r="S115" s="109" t="s">
        <v>1075</v>
      </c>
      <c r="T115" s="109" t="s">
        <v>1072</v>
      </c>
      <c r="U115" s="109">
        <v>175</v>
      </c>
      <c r="V115" s="109">
        <v>-0.830306623324228</v>
      </c>
      <c r="W115" s="109">
        <v>-0.78057724745506296</v>
      </c>
      <c r="X115" s="109">
        <v>-0.87258191147268205</v>
      </c>
      <c r="Y115" s="109">
        <v>-0.96596484409676497</v>
      </c>
      <c r="Z115" s="109">
        <v>-0.96561180015327197</v>
      </c>
      <c r="AA115" s="109">
        <v>-0.87332126078230399</v>
      </c>
      <c r="AB115" s="109">
        <v>-0.630972593865187</v>
      </c>
      <c r="AC115" s="109">
        <v>-0.39249803374507702</v>
      </c>
      <c r="AD115" s="109">
        <v>-0.43342967787914999</v>
      </c>
      <c r="AE115" s="109">
        <v>-0.62847536704442597</v>
      </c>
      <c r="AF115" s="109">
        <v>-0.42460781929369701</v>
      </c>
      <c r="AG115" s="109">
        <v>-0.11465820312212401</v>
      </c>
      <c r="AH115" s="109">
        <v>-0.15558080078939801</v>
      </c>
    </row>
    <row r="116" spans="1:34" x14ac:dyDescent="0.25">
      <c r="A116" s="109" t="s">
        <v>1305</v>
      </c>
      <c r="B116" s="109" t="s">
        <v>1306</v>
      </c>
      <c r="C116" s="109">
        <v>27707.5</v>
      </c>
      <c r="D116" s="109">
        <v>1.0821745650361301</v>
      </c>
      <c r="E116" s="109">
        <v>0.81697175908664799</v>
      </c>
      <c r="F116" s="109">
        <v>1.0897550219871499</v>
      </c>
      <c r="G116" s="109">
        <v>0.63968613436412403</v>
      </c>
      <c r="H116" s="109">
        <v>-0.59511296494370103</v>
      </c>
      <c r="I116" s="109">
        <v>-1.4633834707290301</v>
      </c>
      <c r="J116" s="109">
        <v>-1.01979620574597</v>
      </c>
      <c r="K116" s="109">
        <v>0.87401859932216897</v>
      </c>
      <c r="L116" s="109" t="s">
        <v>1098</v>
      </c>
      <c r="M116" s="109" t="s">
        <v>1070</v>
      </c>
      <c r="N116" s="109" t="s">
        <v>1070</v>
      </c>
      <c r="O116" s="109" t="s">
        <v>1075</v>
      </c>
      <c r="P116" s="109" t="s">
        <v>1069</v>
      </c>
      <c r="Q116" s="109" t="s">
        <v>1083</v>
      </c>
      <c r="R116" s="109" t="s">
        <v>1083</v>
      </c>
      <c r="S116" s="109" t="s">
        <v>1070</v>
      </c>
      <c r="T116" s="109" t="s">
        <v>1072</v>
      </c>
      <c r="U116" s="109">
        <v>77</v>
      </c>
      <c r="V116" s="109">
        <v>-0.44747034580418998</v>
      </c>
      <c r="W116" s="109">
        <v>-0.35721503848965802</v>
      </c>
      <c r="X116" s="109">
        <v>-0.52523389341487203</v>
      </c>
      <c r="Y116" s="109">
        <v>-0.47870205783562197</v>
      </c>
      <c r="Z116" s="109">
        <v>-0.35538123533432497</v>
      </c>
      <c r="AA116" s="109">
        <v>-0.19191808631041099</v>
      </c>
      <c r="AB116" s="109">
        <v>4.3361006184447201E-2</v>
      </c>
      <c r="AC116" s="109">
        <v>6.21676701017723E-2</v>
      </c>
      <c r="AD116" s="109">
        <v>0.21258637028128399</v>
      </c>
      <c r="AE116" s="109">
        <v>0.42647214611732898</v>
      </c>
      <c r="AF116" s="109">
        <v>0.58524221627836004</v>
      </c>
      <c r="AG116" s="109">
        <v>0.97729026120632201</v>
      </c>
      <c r="AH116" s="109">
        <v>1.0821745650361301</v>
      </c>
    </row>
    <row r="117" spans="1:34" x14ac:dyDescent="0.25">
      <c r="A117" s="109" t="s">
        <v>1307</v>
      </c>
      <c r="B117" s="109" t="s">
        <v>1308</v>
      </c>
      <c r="C117" s="109">
        <v>11067.8</v>
      </c>
      <c r="D117" s="109">
        <v>-0.90806024322521495</v>
      </c>
      <c r="E117" s="109">
        <v>1.54054142229138</v>
      </c>
      <c r="F117" s="109">
        <v>-1.2502866243888899</v>
      </c>
      <c r="G117" s="109">
        <v>-3.3891395203317898</v>
      </c>
      <c r="H117" s="109">
        <v>0.65933717712804396</v>
      </c>
      <c r="I117" s="109">
        <v>-0.31693029963727498</v>
      </c>
      <c r="J117" s="109">
        <v>-0.42944120808083203</v>
      </c>
      <c r="K117" s="109">
        <v>1.3032364876228699</v>
      </c>
      <c r="L117" s="109" t="s">
        <v>1083</v>
      </c>
      <c r="M117" s="109" t="s">
        <v>1070</v>
      </c>
      <c r="N117" s="109" t="s">
        <v>1083</v>
      </c>
      <c r="O117" s="109" t="s">
        <v>1083</v>
      </c>
      <c r="P117" s="109" t="s">
        <v>1070</v>
      </c>
      <c r="Q117" s="109" t="s">
        <v>1071</v>
      </c>
      <c r="R117" s="109" t="s">
        <v>1069</v>
      </c>
      <c r="S117" s="109" t="s">
        <v>1070</v>
      </c>
      <c r="T117" s="109" t="s">
        <v>1072</v>
      </c>
      <c r="U117" s="109">
        <v>205</v>
      </c>
      <c r="V117" s="109">
        <v>-0.837305740847617</v>
      </c>
      <c r="W117" s="109">
        <v>-0.99941961058931295</v>
      </c>
      <c r="X117" s="109">
        <v>-1.2240471955059899</v>
      </c>
      <c r="Y117" s="109">
        <v>-1.4225275055044799</v>
      </c>
      <c r="Z117" s="109">
        <v>-1.19473848337758</v>
      </c>
      <c r="AA117" s="109">
        <v>-0.83628937321638097</v>
      </c>
      <c r="AB117" s="109">
        <v>-0.95122249728609698</v>
      </c>
      <c r="AC117" s="109">
        <v>-0.83944837769440594</v>
      </c>
      <c r="AD117" s="109">
        <v>-0.48951440105893701</v>
      </c>
      <c r="AE117" s="109">
        <v>-0.60542925901342004</v>
      </c>
      <c r="AF117" s="109">
        <v>-0.55403945079544903</v>
      </c>
      <c r="AG117" s="109">
        <v>-0.65189043068050501</v>
      </c>
      <c r="AH117" s="109">
        <v>-0.90806024322521495</v>
      </c>
    </row>
    <row r="118" spans="1:34" x14ac:dyDescent="0.25">
      <c r="A118" s="109" t="s">
        <v>1309</v>
      </c>
      <c r="B118" s="109" t="s">
        <v>1310</v>
      </c>
      <c r="C118" s="109">
        <v>32590.9</v>
      </c>
      <c r="D118" s="109">
        <v>-0.4439224992336</v>
      </c>
      <c r="E118" s="109">
        <v>0.29697913810422299</v>
      </c>
      <c r="F118" s="109">
        <v>-0.47027274226354598</v>
      </c>
      <c r="G118" s="109">
        <v>-0.45388175115279999</v>
      </c>
      <c r="H118" s="109">
        <v>-0.27671101967515599</v>
      </c>
      <c r="I118" s="109">
        <v>-0.90573103831311497</v>
      </c>
      <c r="J118" s="109">
        <v>-0.40217879855948702</v>
      </c>
      <c r="K118" s="109">
        <v>1.0875689805628801</v>
      </c>
      <c r="L118" s="109" t="s">
        <v>1069</v>
      </c>
      <c r="M118" s="109" t="s">
        <v>1075</v>
      </c>
      <c r="N118" s="109" t="s">
        <v>1069</v>
      </c>
      <c r="O118" s="109" t="s">
        <v>1069</v>
      </c>
      <c r="P118" s="109" t="s">
        <v>1069</v>
      </c>
      <c r="Q118" s="109" t="s">
        <v>1069</v>
      </c>
      <c r="R118" s="109" t="s">
        <v>1069</v>
      </c>
      <c r="S118" s="109" t="s">
        <v>1070</v>
      </c>
      <c r="T118" s="109" t="s">
        <v>1072</v>
      </c>
      <c r="U118" s="109">
        <v>195</v>
      </c>
      <c r="V118" s="109">
        <v>-0.98623886051915799</v>
      </c>
      <c r="W118" s="109">
        <v>-1.17725371643819</v>
      </c>
      <c r="X118" s="109">
        <v>-1.29324429735636</v>
      </c>
      <c r="Y118" s="109">
        <v>-1.1521527655933601</v>
      </c>
      <c r="Z118" s="109">
        <v>-0.94912246621169105</v>
      </c>
      <c r="AA118" s="109">
        <v>-0.77873369677148796</v>
      </c>
      <c r="AB118" s="109">
        <v>-0.77264797480944303</v>
      </c>
      <c r="AC118" s="109">
        <v>-0.73490972171336699</v>
      </c>
      <c r="AD118" s="109">
        <v>-0.700335127651594</v>
      </c>
      <c r="AE118" s="109">
        <v>-0.80560665915808904</v>
      </c>
      <c r="AF118" s="109">
        <v>-0.65085292490859803</v>
      </c>
      <c r="AG118" s="109">
        <v>-0.37381089075190399</v>
      </c>
      <c r="AH118" s="109">
        <v>-0.4439224992336</v>
      </c>
    </row>
    <row r="119" spans="1:34" x14ac:dyDescent="0.25">
      <c r="A119" s="109" t="s">
        <v>1311</v>
      </c>
      <c r="B119" s="109" t="s">
        <v>1312</v>
      </c>
      <c r="C119" s="109">
        <v>26320</v>
      </c>
      <c r="D119" s="109">
        <v>1.0209508171307899</v>
      </c>
      <c r="E119" s="109">
        <v>0.58985277952565196</v>
      </c>
      <c r="F119" s="109">
        <v>0.30974113986180302</v>
      </c>
      <c r="G119" s="109">
        <v>0.87292601020940996</v>
      </c>
      <c r="H119" s="109">
        <v>-0.58820955338120295</v>
      </c>
      <c r="I119" s="109">
        <v>-1.24285563483793</v>
      </c>
      <c r="J119" s="109">
        <v>-0.48532432453152202</v>
      </c>
      <c r="K119" s="109">
        <v>9.3804747431424002E-2</v>
      </c>
      <c r="L119" s="109" t="s">
        <v>1098</v>
      </c>
      <c r="M119" s="109" t="s">
        <v>1070</v>
      </c>
      <c r="N119" s="109" t="s">
        <v>1071</v>
      </c>
      <c r="O119" s="109" t="s">
        <v>1075</v>
      </c>
      <c r="P119" s="109" t="s">
        <v>1069</v>
      </c>
      <c r="Q119" s="109" t="s">
        <v>1083</v>
      </c>
      <c r="R119" s="109" t="s">
        <v>1069</v>
      </c>
      <c r="S119" s="109" t="s">
        <v>1071</v>
      </c>
      <c r="T119" s="109" t="s">
        <v>1072</v>
      </c>
      <c r="U119" s="109">
        <v>82</v>
      </c>
      <c r="V119" s="109">
        <v>-0.22250485931540101</v>
      </c>
      <c r="W119" s="109">
        <v>-0.14650585323130899</v>
      </c>
      <c r="X119" s="109">
        <v>-0.53369440859030204</v>
      </c>
      <c r="Y119" s="109">
        <v>-0.44421786341608599</v>
      </c>
      <c r="Z119" s="109">
        <v>-4.5916095137224298E-2</v>
      </c>
      <c r="AA119" s="109">
        <v>-0.33143164834987299</v>
      </c>
      <c r="AB119" s="109">
        <v>-4.6795789119956598E-2</v>
      </c>
      <c r="AC119" s="109">
        <v>0.230559272637053</v>
      </c>
      <c r="AD119" s="109">
        <v>-1.7474047853966002E-2</v>
      </c>
      <c r="AE119" s="109">
        <v>-8.0360804588966106E-2</v>
      </c>
      <c r="AF119" s="109">
        <v>0.45314894268366901</v>
      </c>
      <c r="AG119" s="109">
        <v>1.1138893803168799</v>
      </c>
      <c r="AH119" s="109">
        <v>1.0209508171307899</v>
      </c>
    </row>
    <row r="120" spans="1:34" x14ac:dyDescent="0.25">
      <c r="A120" s="109" t="s">
        <v>1313</v>
      </c>
      <c r="B120" s="109" t="s">
        <v>1314</v>
      </c>
      <c r="C120" s="109">
        <v>27825.4</v>
      </c>
      <c r="D120" s="109">
        <v>1.0057037765511001</v>
      </c>
      <c r="E120" s="109">
        <v>0.40491966296235099</v>
      </c>
      <c r="F120" s="109">
        <v>-1.2502866243888899</v>
      </c>
      <c r="G120" s="109">
        <v>0.90692909198042604</v>
      </c>
      <c r="H120" s="109">
        <v>-0.84750184968573705</v>
      </c>
      <c r="I120" s="109">
        <v>-1.1906824072150699</v>
      </c>
      <c r="J120" s="109">
        <v>-0.87186921609597101</v>
      </c>
      <c r="K120" s="109">
        <v>0.14032565015430101</v>
      </c>
      <c r="L120" s="109" t="s">
        <v>1098</v>
      </c>
      <c r="M120" s="109" t="s">
        <v>1075</v>
      </c>
      <c r="N120" s="109" t="s">
        <v>1083</v>
      </c>
      <c r="O120" s="109" t="s">
        <v>1070</v>
      </c>
      <c r="P120" s="109" t="s">
        <v>1083</v>
      </c>
      <c r="Q120" s="109" t="s">
        <v>1083</v>
      </c>
      <c r="R120" s="109" t="s">
        <v>1083</v>
      </c>
      <c r="S120" s="109" t="s">
        <v>1071</v>
      </c>
      <c r="T120" s="109" t="s">
        <v>1072</v>
      </c>
      <c r="U120" s="109">
        <v>83</v>
      </c>
      <c r="V120" s="109">
        <v>-0.36065247752349899</v>
      </c>
      <c r="W120" s="109">
        <v>-0.44993207571068899</v>
      </c>
      <c r="X120" s="109">
        <v>-0.46040124359395501</v>
      </c>
      <c r="Y120" s="109">
        <v>-0.34649226504594399</v>
      </c>
      <c r="Z120" s="109">
        <v>-0.289251066996846</v>
      </c>
      <c r="AA120" s="109">
        <v>-0.19859354173086799</v>
      </c>
      <c r="AB120" s="109">
        <v>0.2366240018012</v>
      </c>
      <c r="AC120" s="109">
        <v>0.47234410564109602</v>
      </c>
      <c r="AD120" s="109">
        <v>0.672018211942773</v>
      </c>
      <c r="AE120" s="109">
        <v>0.66751114629595398</v>
      </c>
      <c r="AF120" s="109">
        <v>1.00684404700157</v>
      </c>
      <c r="AG120" s="109">
        <v>1.6562941760660399</v>
      </c>
      <c r="AH120" s="109">
        <v>1.0057037765511001</v>
      </c>
    </row>
    <row r="121" spans="1:34" x14ac:dyDescent="0.25">
      <c r="A121" s="109" t="s">
        <v>1315</v>
      </c>
      <c r="B121" s="109" t="s">
        <v>1316</v>
      </c>
      <c r="C121" s="109">
        <v>17362.5</v>
      </c>
      <c r="D121" s="109">
        <v>4.5324599532520704</v>
      </c>
      <c r="E121" s="109">
        <v>5.8623452016789299</v>
      </c>
      <c r="F121" s="109">
        <v>1.0897550219871499</v>
      </c>
      <c r="G121" s="109">
        <v>0.86793622216135802</v>
      </c>
      <c r="H121" s="109">
        <v>-1.1777548286002799</v>
      </c>
      <c r="I121" s="109">
        <v>-1.48076977733739</v>
      </c>
      <c r="J121" s="109">
        <v>-0.64357225715954403</v>
      </c>
      <c r="K121" s="109">
        <v>0.30735512867213099</v>
      </c>
      <c r="L121" s="109" t="s">
        <v>1098</v>
      </c>
      <c r="M121" s="109" t="s">
        <v>1070</v>
      </c>
      <c r="N121" s="109" t="s">
        <v>1070</v>
      </c>
      <c r="O121" s="109" t="s">
        <v>1075</v>
      </c>
      <c r="P121" s="109" t="s">
        <v>1083</v>
      </c>
      <c r="Q121" s="109" t="s">
        <v>1083</v>
      </c>
      <c r="R121" s="109" t="s">
        <v>1069</v>
      </c>
      <c r="S121" s="109" t="s">
        <v>1075</v>
      </c>
      <c r="T121" s="109" t="s">
        <v>1072</v>
      </c>
      <c r="U121" s="109">
        <v>3</v>
      </c>
      <c r="V121" s="109">
        <v>0.49180093316422602</v>
      </c>
      <c r="W121" s="109">
        <v>0.25359801916416502</v>
      </c>
      <c r="X121" s="109">
        <v>0.21520804134315799</v>
      </c>
      <c r="Y121" s="109">
        <v>0.506431027071232</v>
      </c>
      <c r="Z121" s="109">
        <v>0.53791891243544898</v>
      </c>
      <c r="AA121" s="109">
        <v>1.1974407174367001</v>
      </c>
      <c r="AB121" s="109">
        <v>1.8666174328859999</v>
      </c>
      <c r="AC121" s="109">
        <v>2.2914177329880099</v>
      </c>
      <c r="AD121" s="109">
        <v>2.2463629546903499</v>
      </c>
      <c r="AE121" s="109">
        <v>1.8063230076458601</v>
      </c>
      <c r="AF121" s="109">
        <v>2.8005136190727402</v>
      </c>
      <c r="AG121" s="109">
        <v>4.2226030877544503</v>
      </c>
      <c r="AH121" s="109">
        <v>4.5324599532520704</v>
      </c>
    </row>
    <row r="122" spans="1:34" x14ac:dyDescent="0.25">
      <c r="A122" s="109" t="s">
        <v>1317</v>
      </c>
      <c r="B122" s="109" t="s">
        <v>1318</v>
      </c>
      <c r="C122" s="109">
        <v>2428.5</v>
      </c>
      <c r="D122" s="109">
        <v>-0.43439808724279499</v>
      </c>
      <c r="E122" s="109">
        <v>-7.3290723543175507E-2</v>
      </c>
      <c r="F122" s="109">
        <v>-0.86027968332621996</v>
      </c>
      <c r="G122" s="109">
        <v>0.78023919089623395</v>
      </c>
      <c r="H122" s="109">
        <v>-0.84442335499998</v>
      </c>
      <c r="I122" s="109">
        <v>-1.57681662952512</v>
      </c>
      <c r="J122" s="109">
        <v>-0.230076590486095</v>
      </c>
      <c r="K122" s="109">
        <v>-2.24695767249386E-2</v>
      </c>
      <c r="L122" s="109" t="s">
        <v>1069</v>
      </c>
      <c r="M122" s="109" t="s">
        <v>1071</v>
      </c>
      <c r="N122" s="109" t="s">
        <v>1069</v>
      </c>
      <c r="O122" s="109" t="s">
        <v>1075</v>
      </c>
      <c r="P122" s="109" t="s">
        <v>1083</v>
      </c>
      <c r="Q122" s="109" t="s">
        <v>1083</v>
      </c>
      <c r="R122" s="109" t="s">
        <v>1071</v>
      </c>
      <c r="S122" s="109" t="s">
        <v>1071</v>
      </c>
      <c r="T122" s="109" t="s">
        <v>1072</v>
      </c>
      <c r="U122" s="109">
        <v>193</v>
      </c>
      <c r="V122" s="109">
        <v>-0.99828806197957098</v>
      </c>
      <c r="W122" s="109">
        <v>-1.1782276528000699</v>
      </c>
      <c r="X122" s="109">
        <v>-1.20516244287874</v>
      </c>
      <c r="Y122" s="109">
        <v>-1.1519018812006201</v>
      </c>
      <c r="Z122" s="109">
        <v>-1.1100731128680099</v>
      </c>
      <c r="AA122" s="109">
        <v>-0.88313109776364596</v>
      </c>
      <c r="AB122" s="109">
        <v>-0.54473295142149902</v>
      </c>
      <c r="AC122" s="109">
        <v>-0.272554991399103</v>
      </c>
      <c r="AD122" s="109">
        <v>-0.18611715343081101</v>
      </c>
      <c r="AE122" s="109">
        <v>-0.30010359145618298</v>
      </c>
      <c r="AF122" s="109">
        <v>0.203837553553392</v>
      </c>
      <c r="AG122" s="109">
        <v>0.22147359497316499</v>
      </c>
      <c r="AH122" s="109">
        <v>-0.43439808724279499</v>
      </c>
    </row>
    <row r="123" spans="1:34" x14ac:dyDescent="0.25">
      <c r="A123" s="109" t="s">
        <v>1319</v>
      </c>
      <c r="B123" s="109" t="s">
        <v>1320</v>
      </c>
      <c r="C123" s="109">
        <v>61203.3</v>
      </c>
      <c r="D123" s="109">
        <v>0.59659567133294</v>
      </c>
      <c r="E123" s="109">
        <v>-0.18613055854795499</v>
      </c>
      <c r="F123" s="109">
        <v>0.30974113986180302</v>
      </c>
      <c r="G123" s="109">
        <v>1.0215099697935699</v>
      </c>
      <c r="H123" s="109">
        <v>-1.2239380297714799</v>
      </c>
      <c r="I123" s="109">
        <v>-1.72484062072133</v>
      </c>
      <c r="J123" s="109">
        <v>-1.1706280547018399</v>
      </c>
      <c r="K123" s="109">
        <v>-1.99523402755441</v>
      </c>
      <c r="L123" s="109" t="s">
        <v>1078</v>
      </c>
      <c r="M123" s="109" t="s">
        <v>1071</v>
      </c>
      <c r="N123" s="109" t="s">
        <v>1071</v>
      </c>
      <c r="O123" s="109" t="s">
        <v>1070</v>
      </c>
      <c r="P123" s="109" t="s">
        <v>1083</v>
      </c>
      <c r="Q123" s="109" t="s">
        <v>1083</v>
      </c>
      <c r="R123" s="109" t="s">
        <v>1083</v>
      </c>
      <c r="S123" s="109" t="s">
        <v>1083</v>
      </c>
      <c r="T123" s="109" t="s">
        <v>1072</v>
      </c>
      <c r="U123" s="109">
        <v>124</v>
      </c>
      <c r="V123" s="109">
        <v>4.6763865970974101E-2</v>
      </c>
      <c r="W123" s="109">
        <v>-0.123043513751315</v>
      </c>
      <c r="X123" s="109">
        <v>-0.57365612721091996</v>
      </c>
      <c r="Y123" s="109">
        <v>-0.43915643741739402</v>
      </c>
      <c r="Z123" s="109">
        <v>-0.29384943189906199</v>
      </c>
      <c r="AA123" s="109">
        <v>-0.129869572608939</v>
      </c>
      <c r="AB123" s="109">
        <v>0.42729625392780402</v>
      </c>
      <c r="AC123" s="109">
        <v>0.45114788417207502</v>
      </c>
      <c r="AD123" s="109">
        <v>0.46783340002671803</v>
      </c>
      <c r="AE123" s="109">
        <v>0.173600323415464</v>
      </c>
      <c r="AF123" s="109">
        <v>0.42526750966377003</v>
      </c>
      <c r="AG123" s="109">
        <v>0.64304168888373303</v>
      </c>
      <c r="AH123" s="109">
        <v>0.59659567133294</v>
      </c>
    </row>
    <row r="124" spans="1:34" x14ac:dyDescent="0.25">
      <c r="A124" s="109" t="s">
        <v>1321</v>
      </c>
      <c r="B124" s="109" t="s">
        <v>1322</v>
      </c>
      <c r="C124" s="109">
        <v>14010</v>
      </c>
      <c r="D124" s="109">
        <v>0.63774860126351396</v>
      </c>
      <c r="E124" s="109">
        <v>-0.35731338912120197</v>
      </c>
      <c r="F124" s="109">
        <v>1.8697689041125001</v>
      </c>
      <c r="G124" s="109">
        <v>0.83069004887711995</v>
      </c>
      <c r="H124" s="109">
        <v>-1.1692882800165401</v>
      </c>
      <c r="I124" s="109">
        <v>-1.7221857606897899</v>
      </c>
      <c r="J124" s="109">
        <v>-1.3061295142637801</v>
      </c>
      <c r="K124" s="109">
        <v>-0.77309953244717999</v>
      </c>
      <c r="L124" s="109" t="s">
        <v>1078</v>
      </c>
      <c r="M124" s="109" t="s">
        <v>1069</v>
      </c>
      <c r="N124" s="109" t="s">
        <v>1070</v>
      </c>
      <c r="O124" s="109" t="s">
        <v>1075</v>
      </c>
      <c r="P124" s="109" t="s">
        <v>1083</v>
      </c>
      <c r="Q124" s="109" t="s">
        <v>1083</v>
      </c>
      <c r="R124" s="109" t="s">
        <v>1083</v>
      </c>
      <c r="S124" s="109" t="s">
        <v>1069</v>
      </c>
      <c r="T124" s="109" t="s">
        <v>1072</v>
      </c>
      <c r="U124" s="109">
        <v>121</v>
      </c>
      <c r="V124" s="109">
        <v>0.33292921356960797</v>
      </c>
      <c r="W124" s="109">
        <v>0.24135035451023101</v>
      </c>
      <c r="X124" s="109">
        <v>-0.42572955355325698</v>
      </c>
      <c r="Y124" s="109">
        <v>-0.89506681251768005</v>
      </c>
      <c r="Z124" s="109">
        <v>-0.48021909267846702</v>
      </c>
      <c r="AA124" s="109">
        <v>-4.1182063078905103E-2</v>
      </c>
      <c r="AB124" s="109">
        <v>0.52674087151237403</v>
      </c>
      <c r="AC124" s="109">
        <v>0.70483393095023805</v>
      </c>
      <c r="AD124" s="109">
        <v>0.71328913020434304</v>
      </c>
      <c r="AE124" s="109">
        <v>0.63648785639966898</v>
      </c>
      <c r="AF124" s="109">
        <v>0.629498858306211</v>
      </c>
      <c r="AG124" s="109">
        <v>0.63348631182806803</v>
      </c>
      <c r="AH124" s="109">
        <v>0.63774860126351396</v>
      </c>
    </row>
    <row r="125" spans="1:34" x14ac:dyDescent="0.25">
      <c r="A125" s="109" t="s">
        <v>1323</v>
      </c>
      <c r="B125" s="109" t="s">
        <v>1324</v>
      </c>
      <c r="C125" s="109">
        <v>19540.099999999999</v>
      </c>
      <c r="D125" s="109">
        <v>5.3986356741095101E-2</v>
      </c>
      <c r="E125" s="109">
        <v>-0.52525097851028602</v>
      </c>
      <c r="F125" s="109">
        <v>0.69974808092447704</v>
      </c>
      <c r="G125" s="109">
        <v>0.85396094976317305</v>
      </c>
      <c r="H125" s="109">
        <v>-1.05623737789503</v>
      </c>
      <c r="I125" s="109">
        <v>-1.7955290639425701</v>
      </c>
      <c r="J125" s="109">
        <v>-1.33363699402214</v>
      </c>
      <c r="K125" s="109">
        <v>-1.6527065672415699</v>
      </c>
      <c r="L125" s="109" t="s">
        <v>1071</v>
      </c>
      <c r="M125" s="109" t="s">
        <v>1069</v>
      </c>
      <c r="N125" s="109" t="s">
        <v>1075</v>
      </c>
      <c r="O125" s="109" t="s">
        <v>1075</v>
      </c>
      <c r="P125" s="109" t="s">
        <v>1083</v>
      </c>
      <c r="Q125" s="109" t="s">
        <v>1083</v>
      </c>
      <c r="R125" s="109" t="s">
        <v>1083</v>
      </c>
      <c r="S125" s="109" t="s">
        <v>1083</v>
      </c>
      <c r="T125" s="109" t="s">
        <v>1072</v>
      </c>
      <c r="U125" s="109">
        <v>164</v>
      </c>
      <c r="V125" s="109">
        <v>-0.71758554050279399</v>
      </c>
      <c r="W125" s="109">
        <v>-0.320830307685743</v>
      </c>
      <c r="X125" s="109">
        <v>-0.43272237269335001</v>
      </c>
      <c r="Y125" s="109">
        <v>-0.54509669227034496</v>
      </c>
      <c r="Z125" s="109">
        <v>-0.59843074497453497</v>
      </c>
      <c r="AA125" s="109">
        <v>-0.80340356860420303</v>
      </c>
      <c r="AB125" s="109">
        <v>-0.25346064409965902</v>
      </c>
      <c r="AC125" s="109">
        <v>5.1412007416567901E-2</v>
      </c>
      <c r="AD125" s="109">
        <v>-2.5188252580315901E-2</v>
      </c>
      <c r="AE125" s="109">
        <v>-0.30891875883166098</v>
      </c>
      <c r="AF125" s="109">
        <v>2.4641584641414702E-3</v>
      </c>
      <c r="AG125" s="109">
        <v>0.26745120684426399</v>
      </c>
      <c r="AH125" s="109">
        <v>5.3986356741095101E-2</v>
      </c>
    </row>
    <row r="126" spans="1:34" x14ac:dyDescent="0.25">
      <c r="A126" s="109" t="s">
        <v>1325</v>
      </c>
      <c r="B126" s="109" t="s">
        <v>1326</v>
      </c>
      <c r="C126" s="109">
        <v>7333.2</v>
      </c>
      <c r="D126" s="109">
        <v>-0.57199547929975203</v>
      </c>
      <c r="E126" s="109">
        <v>-0.81055836466591902</v>
      </c>
      <c r="F126" s="109">
        <v>-8.0265801200871498E-2</v>
      </c>
      <c r="G126" s="109">
        <v>0.99304970891309596</v>
      </c>
      <c r="H126" s="109">
        <v>-1.22232378450177</v>
      </c>
      <c r="I126" s="109">
        <v>-1.6577419830313</v>
      </c>
      <c r="J126" s="109">
        <v>-0.51904032570755698</v>
      </c>
      <c r="K126" s="109">
        <v>-1.24672119765147</v>
      </c>
      <c r="L126" s="109" t="s">
        <v>1083</v>
      </c>
      <c r="M126" s="109" t="s">
        <v>1083</v>
      </c>
      <c r="N126" s="109" t="s">
        <v>1071</v>
      </c>
      <c r="O126" s="109" t="s">
        <v>1070</v>
      </c>
      <c r="P126" s="109" t="s">
        <v>1083</v>
      </c>
      <c r="Q126" s="109" t="s">
        <v>1083</v>
      </c>
      <c r="R126" s="109" t="s">
        <v>1069</v>
      </c>
      <c r="S126" s="109" t="s">
        <v>1083</v>
      </c>
      <c r="T126" s="109" t="s">
        <v>1072</v>
      </c>
      <c r="U126" s="109">
        <v>198</v>
      </c>
      <c r="V126" s="109">
        <v>-0.74717417274572795</v>
      </c>
      <c r="W126" s="109">
        <v>-0.82707977482644501</v>
      </c>
      <c r="X126" s="109">
        <v>-1.1978071888717201</v>
      </c>
      <c r="Y126" s="109">
        <v>-1.3389636553725499</v>
      </c>
      <c r="Z126" s="109">
        <v>-1.16814461535685</v>
      </c>
      <c r="AA126" s="109">
        <v>-0.86537534936895799</v>
      </c>
      <c r="AB126" s="109">
        <v>-0.47442744233545697</v>
      </c>
      <c r="AC126" s="109">
        <v>-0.25707295169159999</v>
      </c>
      <c r="AD126" s="109">
        <v>-0.36430790417277797</v>
      </c>
      <c r="AE126" s="109">
        <v>-0.61146444916509102</v>
      </c>
      <c r="AF126" s="109">
        <v>-0.34952128365236201</v>
      </c>
      <c r="AG126" s="109">
        <v>-0.26786876884815503</v>
      </c>
      <c r="AH126" s="109">
        <v>-0.57199547929975203</v>
      </c>
    </row>
    <row r="127" spans="1:34" x14ac:dyDescent="0.25">
      <c r="A127" s="109" t="s">
        <v>1327</v>
      </c>
      <c r="B127" s="109" t="s">
        <v>1328</v>
      </c>
      <c r="C127" s="109">
        <v>8431.7000000000007</v>
      </c>
      <c r="D127" s="109">
        <v>0.69542138892100003</v>
      </c>
      <c r="E127" s="109">
        <v>2.0778829515423398</v>
      </c>
      <c r="F127" s="109">
        <v>1.0897550219871499</v>
      </c>
      <c r="G127" s="109">
        <v>-0.59147457655483304</v>
      </c>
      <c r="H127" s="109">
        <v>-1.3604292042908199</v>
      </c>
      <c r="I127" s="109">
        <v>-1.58114423295478</v>
      </c>
      <c r="J127" s="109">
        <v>-0.50135797566232598</v>
      </c>
      <c r="K127" s="109">
        <v>-8.8044611821482502E-2</v>
      </c>
      <c r="L127" s="109" t="s">
        <v>1078</v>
      </c>
      <c r="M127" s="109" t="s">
        <v>1070</v>
      </c>
      <c r="N127" s="109" t="s">
        <v>1070</v>
      </c>
      <c r="O127" s="109" t="s">
        <v>1069</v>
      </c>
      <c r="P127" s="109" t="s">
        <v>1083</v>
      </c>
      <c r="Q127" s="109" t="s">
        <v>1083</v>
      </c>
      <c r="R127" s="109" t="s">
        <v>1069</v>
      </c>
      <c r="S127" s="109" t="s">
        <v>1071</v>
      </c>
      <c r="T127" s="109" t="s">
        <v>1072</v>
      </c>
      <c r="U127" s="109">
        <v>117</v>
      </c>
      <c r="V127" s="109">
        <v>0.53860724673623495</v>
      </c>
      <c r="W127" s="109">
        <v>0.40122155716327002</v>
      </c>
      <c r="X127" s="109">
        <v>0.122210351807693</v>
      </c>
      <c r="Y127" s="109">
        <v>0.21709252107659299</v>
      </c>
      <c r="Z127" s="109">
        <v>0.200993971699825</v>
      </c>
      <c r="AA127" s="109">
        <v>0.54312706899906804</v>
      </c>
      <c r="AB127" s="109">
        <v>1.0839686659291701</v>
      </c>
      <c r="AC127" s="109">
        <v>0.98613366895675303</v>
      </c>
      <c r="AD127" s="109">
        <v>0.71927409887147098</v>
      </c>
      <c r="AE127" s="109">
        <v>0.61096885296816394</v>
      </c>
      <c r="AF127" s="109">
        <v>1.0608958614591699</v>
      </c>
      <c r="AG127" s="109">
        <v>1.0900998274657401</v>
      </c>
      <c r="AH127" s="109">
        <v>0.69542138892100003</v>
      </c>
    </row>
    <row r="128" spans="1:34" x14ac:dyDescent="0.25">
      <c r="A128" s="109" t="s">
        <v>1329</v>
      </c>
      <c r="B128" s="109" t="s">
        <v>1330</v>
      </c>
      <c r="C128" s="109">
        <v>19588.400000000001</v>
      </c>
      <c r="D128" s="109">
        <v>1.08866619936108</v>
      </c>
      <c r="E128" s="109">
        <v>0.71359347467978795</v>
      </c>
      <c r="F128" s="109">
        <v>0.30974113986180302</v>
      </c>
      <c r="G128" s="109">
        <v>0.459730669100126</v>
      </c>
      <c r="H128" s="109">
        <v>-0.98387572912412602</v>
      </c>
      <c r="I128" s="109">
        <v>-1.35902073732507</v>
      </c>
      <c r="J128" s="109">
        <v>7.5694750946502895E-2</v>
      </c>
      <c r="K128" s="109">
        <v>-0.121862759628577</v>
      </c>
      <c r="L128" s="109" t="s">
        <v>1098</v>
      </c>
      <c r="M128" s="109" t="s">
        <v>1070</v>
      </c>
      <c r="N128" s="109" t="s">
        <v>1071</v>
      </c>
      <c r="O128" s="109" t="s">
        <v>1071</v>
      </c>
      <c r="P128" s="109" t="s">
        <v>1083</v>
      </c>
      <c r="Q128" s="109" t="s">
        <v>1083</v>
      </c>
      <c r="R128" s="109" t="s">
        <v>1075</v>
      </c>
      <c r="S128" s="109" t="s">
        <v>1071</v>
      </c>
      <c r="T128" s="109" t="s">
        <v>1072</v>
      </c>
      <c r="U128" s="109">
        <v>74</v>
      </c>
      <c r="V128" s="109">
        <v>-0.11788235712902501</v>
      </c>
      <c r="W128" s="109">
        <v>-7.9794412802435294E-2</v>
      </c>
      <c r="X128" s="109">
        <v>-0.22506830905729799</v>
      </c>
      <c r="Y128" s="109">
        <v>-0.221733543368858</v>
      </c>
      <c r="Z128" s="109">
        <v>2.32489799155235E-3</v>
      </c>
      <c r="AA128" s="109">
        <v>0.26167937687006998</v>
      </c>
      <c r="AB128" s="109">
        <v>0.67923442896792197</v>
      </c>
      <c r="AC128" s="109">
        <v>0.95057637762321801</v>
      </c>
      <c r="AD128" s="109">
        <v>0.99730530313430799</v>
      </c>
      <c r="AE128" s="109">
        <v>1.0005514825667601</v>
      </c>
      <c r="AF128" s="109">
        <v>0.76457375672809502</v>
      </c>
      <c r="AG128" s="109">
        <v>1.0914804647843901</v>
      </c>
      <c r="AH128" s="109">
        <v>1.08866619936108</v>
      </c>
    </row>
    <row r="129" spans="1:34" x14ac:dyDescent="0.25">
      <c r="A129" s="109" t="s">
        <v>1331</v>
      </c>
      <c r="B129" s="109" t="s">
        <v>1332</v>
      </c>
      <c r="C129" s="109">
        <v>39400.699999999997</v>
      </c>
      <c r="D129" s="109">
        <v>1.8511424864296999</v>
      </c>
      <c r="E129" s="109">
        <v>2.3966061815435299E-2</v>
      </c>
      <c r="F129" s="109">
        <v>1.47976196304983</v>
      </c>
      <c r="G129" s="109">
        <v>1.1590556552971201</v>
      </c>
      <c r="H129" s="109">
        <v>-1.39152748092745</v>
      </c>
      <c r="I129" s="109">
        <v>-1.8040069774301799</v>
      </c>
      <c r="J129" s="109">
        <v>-0.29378629948593699</v>
      </c>
      <c r="K129" s="109">
        <v>-1.75627813648215</v>
      </c>
      <c r="L129" s="109" t="s">
        <v>1098</v>
      </c>
      <c r="M129" s="109" t="s">
        <v>1075</v>
      </c>
      <c r="N129" s="109" t="s">
        <v>1070</v>
      </c>
      <c r="O129" s="109" t="s">
        <v>1070</v>
      </c>
      <c r="P129" s="109" t="s">
        <v>1083</v>
      </c>
      <c r="Q129" s="109" t="s">
        <v>1083</v>
      </c>
      <c r="R129" s="109" t="s">
        <v>1071</v>
      </c>
      <c r="S129" s="109" t="s">
        <v>1083</v>
      </c>
      <c r="T129" s="109" t="s">
        <v>1072</v>
      </c>
      <c r="U129" s="109">
        <v>27</v>
      </c>
      <c r="V129" s="109">
        <v>1.89781945634572</v>
      </c>
      <c r="W129" s="109">
        <v>1.74596952190167</v>
      </c>
      <c r="X129" s="109">
        <v>1.5015040377086399</v>
      </c>
      <c r="Y129" s="109">
        <v>1.22429320722764</v>
      </c>
      <c r="Z129" s="109">
        <v>1.6194004505950499</v>
      </c>
      <c r="AA129" s="109">
        <v>2.6903617489466698</v>
      </c>
      <c r="AB129" s="109">
        <v>3.2826647836551399</v>
      </c>
      <c r="AC129" s="109">
        <v>3.4977211144389302</v>
      </c>
      <c r="AD129" s="109">
        <v>2.3575317082868601</v>
      </c>
      <c r="AE129" s="109">
        <v>1.6785517932398599</v>
      </c>
      <c r="AF129" s="109">
        <v>2.2830446798227499</v>
      </c>
      <c r="AG129" s="109">
        <v>2.55872633797423</v>
      </c>
      <c r="AH129" s="109">
        <v>1.8511424864296999</v>
      </c>
    </row>
    <row r="130" spans="1:34" x14ac:dyDescent="0.25">
      <c r="A130" s="109" t="s">
        <v>1333</v>
      </c>
      <c r="B130" s="109" t="s">
        <v>1334</v>
      </c>
      <c r="C130" s="109">
        <v>22530.400000000001</v>
      </c>
      <c r="D130" s="109">
        <v>1.31609815744573</v>
      </c>
      <c r="E130" s="109">
        <v>-0.52295170439050798</v>
      </c>
      <c r="F130" s="109">
        <v>0.69974808092447704</v>
      </c>
      <c r="G130" s="109">
        <v>1.1848056380180201</v>
      </c>
      <c r="H130" s="109">
        <v>-1.3731135224376601</v>
      </c>
      <c r="I130" s="109">
        <v>-1.73039699386433</v>
      </c>
      <c r="J130" s="109">
        <v>-0.28442235914182401</v>
      </c>
      <c r="K130" s="109">
        <v>-2.4223347900358201</v>
      </c>
      <c r="L130" s="109" t="s">
        <v>1098</v>
      </c>
      <c r="M130" s="109" t="s">
        <v>1069</v>
      </c>
      <c r="N130" s="109" t="s">
        <v>1075</v>
      </c>
      <c r="O130" s="109" t="s">
        <v>1070</v>
      </c>
      <c r="P130" s="109" t="s">
        <v>1083</v>
      </c>
      <c r="Q130" s="109" t="s">
        <v>1083</v>
      </c>
      <c r="R130" s="109" t="s">
        <v>1071</v>
      </c>
      <c r="S130" s="109" t="s">
        <v>1083</v>
      </c>
      <c r="T130" s="109" t="s">
        <v>1072</v>
      </c>
      <c r="U130" s="109">
        <v>49</v>
      </c>
      <c r="V130" s="109">
        <v>0.19358839875227199</v>
      </c>
      <c r="W130" s="109">
        <v>0.32197231053432601</v>
      </c>
      <c r="X130" s="109">
        <v>0.14545811066783601</v>
      </c>
      <c r="Y130" s="109">
        <v>0.12966762425129399</v>
      </c>
      <c r="Z130" s="109">
        <v>0.22124882325942999</v>
      </c>
      <c r="AA130" s="109">
        <v>0.67099357874392496</v>
      </c>
      <c r="AB130" s="109">
        <v>1.6340154693719</v>
      </c>
      <c r="AC130" s="109">
        <v>1.58704327072295</v>
      </c>
      <c r="AD130" s="109">
        <v>0.90961971110455198</v>
      </c>
      <c r="AE130" s="109">
        <v>0.66707323694824106</v>
      </c>
      <c r="AF130" s="109">
        <v>1.1968740229091199</v>
      </c>
      <c r="AG130" s="109">
        <v>1.4711674612086201</v>
      </c>
      <c r="AH130" s="109">
        <v>1.31609815744573</v>
      </c>
    </row>
    <row r="131" spans="1:34" x14ac:dyDescent="0.25">
      <c r="A131" s="109" t="s">
        <v>1335</v>
      </c>
      <c r="B131" s="109" t="s">
        <v>1336</v>
      </c>
      <c r="C131" s="109">
        <v>10050.6</v>
      </c>
      <c r="D131" s="109">
        <v>0.17933074534019899</v>
      </c>
      <c r="E131" s="109">
        <v>-0.50039584328161602</v>
      </c>
      <c r="F131" s="109">
        <v>1.47976196304983</v>
      </c>
      <c r="G131" s="109">
        <v>1.20612800624331</v>
      </c>
      <c r="H131" s="109">
        <v>-1.3778667911246001</v>
      </c>
      <c r="I131" s="109">
        <v>-1.38477053982541</v>
      </c>
      <c r="J131" s="109">
        <v>1.22290442684531</v>
      </c>
      <c r="K131" s="109">
        <v>-2.11362547753007</v>
      </c>
      <c r="L131" s="109" t="s">
        <v>1075</v>
      </c>
      <c r="M131" s="109" t="s">
        <v>1069</v>
      </c>
      <c r="N131" s="109" t="s">
        <v>1070</v>
      </c>
      <c r="O131" s="109" t="s">
        <v>1070</v>
      </c>
      <c r="P131" s="109" t="s">
        <v>1083</v>
      </c>
      <c r="Q131" s="109" t="s">
        <v>1083</v>
      </c>
      <c r="R131" s="109" t="s">
        <v>1070</v>
      </c>
      <c r="S131" s="109" t="s">
        <v>1083</v>
      </c>
      <c r="T131" s="109" t="s">
        <v>1072</v>
      </c>
      <c r="U131" s="109">
        <v>155</v>
      </c>
      <c r="V131" s="109">
        <v>0.16842093640820199</v>
      </c>
      <c r="W131" s="109">
        <v>0.52432107805123895</v>
      </c>
      <c r="X131" s="109">
        <v>0.42228595757979798</v>
      </c>
      <c r="Y131" s="109">
        <v>0.225932015181565</v>
      </c>
      <c r="Z131" s="109">
        <v>5.6878948602684803E-2</v>
      </c>
      <c r="AA131" s="109">
        <v>0.81358342608336998</v>
      </c>
      <c r="AB131" s="109">
        <v>1.2044717137879</v>
      </c>
      <c r="AC131" s="109">
        <v>2.0626143549403499</v>
      </c>
      <c r="AD131" s="109">
        <v>0.76987517341720602</v>
      </c>
      <c r="AE131" s="109">
        <v>-1.37147290628986E-2</v>
      </c>
      <c r="AF131" s="109">
        <v>0.24652564198160301</v>
      </c>
      <c r="AG131" s="109">
        <v>0.40136220893427799</v>
      </c>
      <c r="AH131" s="109">
        <v>0.17933074534019899</v>
      </c>
    </row>
    <row r="132" spans="1:34" x14ac:dyDescent="0.25">
      <c r="A132" s="109" t="s">
        <v>1337</v>
      </c>
      <c r="B132" s="109" t="s">
        <v>1338</v>
      </c>
      <c r="C132" s="109">
        <v>17861.8</v>
      </c>
      <c r="D132" s="109">
        <v>2.21996962478342</v>
      </c>
      <c r="E132" s="109">
        <v>0.43667890103535201</v>
      </c>
      <c r="F132" s="109">
        <v>1.0897550219871499</v>
      </c>
      <c r="G132" s="109">
        <v>1.0650108723206699</v>
      </c>
      <c r="H132" s="109">
        <v>-1.3846572149229699</v>
      </c>
      <c r="I132" s="109">
        <v>-1.71549519429734</v>
      </c>
      <c r="J132" s="109">
        <v>-0.74093077546290298</v>
      </c>
      <c r="K132" s="109">
        <v>-2.41598341257794</v>
      </c>
      <c r="L132" s="109" t="s">
        <v>1098</v>
      </c>
      <c r="M132" s="109" t="s">
        <v>1075</v>
      </c>
      <c r="N132" s="109" t="s">
        <v>1070</v>
      </c>
      <c r="O132" s="109" t="s">
        <v>1070</v>
      </c>
      <c r="P132" s="109" t="s">
        <v>1083</v>
      </c>
      <c r="Q132" s="109" t="s">
        <v>1083</v>
      </c>
      <c r="R132" s="109" t="s">
        <v>1069</v>
      </c>
      <c r="S132" s="109" t="s">
        <v>1083</v>
      </c>
      <c r="T132" s="109" t="s">
        <v>1072</v>
      </c>
      <c r="U132" s="109">
        <v>15</v>
      </c>
      <c r="V132" s="109">
        <v>2.2247303271016401</v>
      </c>
      <c r="W132" s="109">
        <v>1.7987624322411</v>
      </c>
      <c r="X132" s="109">
        <v>1.57615643857279</v>
      </c>
      <c r="Y132" s="109">
        <v>1.4992088458586801</v>
      </c>
      <c r="Z132" s="109">
        <v>2.0263142765664401</v>
      </c>
      <c r="AA132" s="109">
        <v>2.44486032230534</v>
      </c>
      <c r="AB132" s="109">
        <v>3.2537747196515299</v>
      </c>
      <c r="AC132" s="109">
        <v>3.8900183958596202</v>
      </c>
      <c r="AD132" s="109">
        <v>2.5528512058277202</v>
      </c>
      <c r="AE132" s="109">
        <v>2.25146077327928</v>
      </c>
      <c r="AF132" s="109">
        <v>3.0640333456310702</v>
      </c>
      <c r="AG132" s="109">
        <v>2.8939287628796402</v>
      </c>
      <c r="AH132" s="109">
        <v>2.21996962478342</v>
      </c>
    </row>
    <row r="133" spans="1:34" x14ac:dyDescent="0.25">
      <c r="A133" s="109" t="s">
        <v>1339</v>
      </c>
      <c r="B133" s="109" t="s">
        <v>1340</v>
      </c>
      <c r="C133" s="109">
        <v>16460.3</v>
      </c>
      <c r="D133" s="109">
        <v>1.3613616904897201</v>
      </c>
      <c r="E133" s="109">
        <v>0.32676862254605699</v>
      </c>
      <c r="F133" s="109">
        <v>0.30974113986180302</v>
      </c>
      <c r="G133" s="109">
        <v>0.92273396032270605</v>
      </c>
      <c r="H133" s="109">
        <v>-0.74073366704156596</v>
      </c>
      <c r="I133" s="109">
        <v>-0.53745842368576302</v>
      </c>
      <c r="J133" s="109">
        <v>-0.76664111139216795</v>
      </c>
      <c r="K133" s="109">
        <v>-0.12609701126716999</v>
      </c>
      <c r="L133" s="109" t="s">
        <v>1098</v>
      </c>
      <c r="M133" s="109" t="s">
        <v>1075</v>
      </c>
      <c r="N133" s="109" t="s">
        <v>1071</v>
      </c>
      <c r="O133" s="109" t="s">
        <v>1070</v>
      </c>
      <c r="P133" s="109" t="s">
        <v>1083</v>
      </c>
      <c r="Q133" s="109" t="s">
        <v>1069</v>
      </c>
      <c r="R133" s="109" t="s">
        <v>1069</v>
      </c>
      <c r="S133" s="109" t="s">
        <v>1071</v>
      </c>
      <c r="T133" s="109" t="s">
        <v>1072</v>
      </c>
      <c r="U133" s="109">
        <v>47</v>
      </c>
      <c r="V133" s="109">
        <v>0.269666146751534</v>
      </c>
      <c r="W133" s="109">
        <v>0.27533186965732398</v>
      </c>
      <c r="X133" s="109">
        <v>0.19259387484834101</v>
      </c>
      <c r="Y133" s="109">
        <v>-0.23284316443212399</v>
      </c>
      <c r="Z133" s="109">
        <v>-0.25697363727580902</v>
      </c>
      <c r="AA133" s="109">
        <v>0.27206185383571602</v>
      </c>
      <c r="AB133" s="109">
        <v>0.80374237402481896</v>
      </c>
      <c r="AC133" s="109">
        <v>0.88813379646328405</v>
      </c>
      <c r="AD133" s="109">
        <v>0.70657695510352203</v>
      </c>
      <c r="AE133" s="109">
        <v>0.60954146549439003</v>
      </c>
      <c r="AF133" s="109">
        <v>1.22863086117785</v>
      </c>
      <c r="AG133" s="109">
        <v>1.7230205378886601</v>
      </c>
      <c r="AH133" s="109">
        <v>1.3613616904897201</v>
      </c>
    </row>
    <row r="134" spans="1:34" x14ac:dyDescent="0.25">
      <c r="A134" s="109" t="s">
        <v>1341</v>
      </c>
      <c r="B134" s="109" t="s">
        <v>1342</v>
      </c>
      <c r="C134" s="109">
        <v>38096.1</v>
      </c>
      <c r="D134" s="109">
        <v>1.1421842963272499</v>
      </c>
      <c r="E134" s="109">
        <v>-1.7921186130862701E-2</v>
      </c>
      <c r="F134" s="109">
        <v>-8.0265801200871498E-2</v>
      </c>
      <c r="G134" s="109">
        <v>1.0895518946396701</v>
      </c>
      <c r="H134" s="109">
        <v>-1.33510365681767</v>
      </c>
      <c r="I134" s="109">
        <v>-1.71942540458182</v>
      </c>
      <c r="J134" s="109">
        <v>-0.73930359580617599</v>
      </c>
      <c r="K134" s="109">
        <v>-1.32917737400073</v>
      </c>
      <c r="L134" s="109" t="s">
        <v>1098</v>
      </c>
      <c r="M134" s="109" t="s">
        <v>1071</v>
      </c>
      <c r="N134" s="109" t="s">
        <v>1071</v>
      </c>
      <c r="O134" s="109" t="s">
        <v>1070</v>
      </c>
      <c r="P134" s="109" t="s">
        <v>1083</v>
      </c>
      <c r="Q134" s="109" t="s">
        <v>1083</v>
      </c>
      <c r="R134" s="109" t="s">
        <v>1069</v>
      </c>
      <c r="S134" s="109" t="s">
        <v>1083</v>
      </c>
      <c r="T134" s="109" t="s">
        <v>1072</v>
      </c>
      <c r="U134" s="109">
        <v>67</v>
      </c>
      <c r="V134" s="109">
        <v>0.39175003241098899</v>
      </c>
      <c r="W134" s="109">
        <v>0.55069171629213798</v>
      </c>
      <c r="X134" s="109">
        <v>0.36574874958915798</v>
      </c>
      <c r="Y134" s="109">
        <v>7.1092821495082004E-2</v>
      </c>
      <c r="Z134" s="109">
        <v>-8.9450612211775402E-2</v>
      </c>
      <c r="AA134" s="109">
        <v>-5.6343704770574201E-3</v>
      </c>
      <c r="AB134" s="109">
        <v>0.30293049842258002</v>
      </c>
      <c r="AC134" s="109">
        <v>0.61491398649824802</v>
      </c>
      <c r="AD134" s="109">
        <v>0.65213331707163402</v>
      </c>
      <c r="AE134" s="109">
        <v>0.41326033910544602</v>
      </c>
      <c r="AF134" s="109">
        <v>0.81735959343958997</v>
      </c>
      <c r="AG134" s="109">
        <v>1.2380759103064001</v>
      </c>
      <c r="AH134" s="109">
        <v>1.1421842963272499</v>
      </c>
    </row>
    <row r="135" spans="1:34" x14ac:dyDescent="0.25">
      <c r="A135" s="109" t="s">
        <v>1343</v>
      </c>
      <c r="B135" s="109" t="s">
        <v>1344</v>
      </c>
      <c r="C135" s="109">
        <v>9352.1</v>
      </c>
      <c r="D135" s="109">
        <v>0.14737014012668301</v>
      </c>
      <c r="E135" s="109">
        <v>-0.89100024716342296</v>
      </c>
      <c r="F135" s="109">
        <v>0.30974113986180302</v>
      </c>
      <c r="G135" s="109">
        <v>0.59230653861165805</v>
      </c>
      <c r="H135" s="109">
        <v>-0.64093141361890704</v>
      </c>
      <c r="I135" s="109">
        <v>-1.6016114297333199</v>
      </c>
      <c r="J135" s="109">
        <v>-0.36327426723571699</v>
      </c>
      <c r="K135" s="109">
        <v>0.46173771757583099</v>
      </c>
      <c r="L135" s="109" t="s">
        <v>1075</v>
      </c>
      <c r="M135" s="109" t="s">
        <v>1083</v>
      </c>
      <c r="N135" s="109" t="s">
        <v>1071</v>
      </c>
      <c r="O135" s="109" t="s">
        <v>1075</v>
      </c>
      <c r="P135" s="109" t="s">
        <v>1069</v>
      </c>
      <c r="Q135" s="109" t="s">
        <v>1083</v>
      </c>
      <c r="R135" s="109" t="s">
        <v>1071</v>
      </c>
      <c r="S135" s="109" t="s">
        <v>1075</v>
      </c>
      <c r="T135" s="109" t="s">
        <v>1072</v>
      </c>
      <c r="U135" s="109">
        <v>157</v>
      </c>
      <c r="V135" s="109">
        <v>-0.80530734094591205</v>
      </c>
      <c r="W135" s="109">
        <v>-0.98905972307025802</v>
      </c>
      <c r="X135" s="109">
        <v>-1.2323697649046801</v>
      </c>
      <c r="Y135" s="109">
        <v>-1.23167675139501</v>
      </c>
      <c r="Z135" s="109">
        <v>-0.89307275633636896</v>
      </c>
      <c r="AA135" s="109">
        <v>-0.95087574909302897</v>
      </c>
      <c r="AB135" s="109">
        <v>-1.09241917057047</v>
      </c>
      <c r="AC135" s="109">
        <v>-0.78181896907096804</v>
      </c>
      <c r="AD135" s="109">
        <v>-0.40182297557688301</v>
      </c>
      <c r="AE135" s="109">
        <v>0.29507896042366299</v>
      </c>
      <c r="AF135" s="109">
        <v>0.193975571624907</v>
      </c>
      <c r="AG135" s="109">
        <v>-6.8430719487826003E-2</v>
      </c>
      <c r="AH135" s="109">
        <v>0.14737014012668301</v>
      </c>
    </row>
    <row r="136" spans="1:34" x14ac:dyDescent="0.25">
      <c r="A136" s="109" t="s">
        <v>1345</v>
      </c>
      <c r="B136" s="109" t="s">
        <v>1346</v>
      </c>
      <c r="C136" s="109">
        <v>10986.6</v>
      </c>
      <c r="D136" s="109">
        <v>0.818727724957236</v>
      </c>
      <c r="E136" s="109">
        <v>-0.792205605988063</v>
      </c>
      <c r="F136" s="109">
        <v>1.0897550219871499</v>
      </c>
      <c r="G136" s="109">
        <v>0.95095705873783098</v>
      </c>
      <c r="H136" s="109">
        <v>-1.0920147988372599</v>
      </c>
      <c r="I136" s="109">
        <v>-2.1663012574848799</v>
      </c>
      <c r="J136" s="109">
        <v>-0.30397597943604199</v>
      </c>
      <c r="K136" s="109">
        <v>8.9570495792832799E-2</v>
      </c>
      <c r="L136" s="109" t="s">
        <v>1078</v>
      </c>
      <c r="M136" s="109" t="s">
        <v>1083</v>
      </c>
      <c r="N136" s="109" t="s">
        <v>1070</v>
      </c>
      <c r="O136" s="109" t="s">
        <v>1070</v>
      </c>
      <c r="P136" s="109" t="s">
        <v>1083</v>
      </c>
      <c r="Q136" s="109" t="s">
        <v>1083</v>
      </c>
      <c r="R136" s="109" t="s">
        <v>1071</v>
      </c>
      <c r="S136" s="109" t="s">
        <v>1071</v>
      </c>
      <c r="T136" s="109" t="s">
        <v>1072</v>
      </c>
      <c r="U136" s="109">
        <v>104</v>
      </c>
      <c r="V136" s="109">
        <v>0.21812614383356299</v>
      </c>
      <c r="W136" s="109">
        <v>0.44629584676248801</v>
      </c>
      <c r="X136" s="109">
        <v>0.26755473026349402</v>
      </c>
      <c r="Y136" s="109">
        <v>-0.41780795696039702</v>
      </c>
      <c r="Z136" s="109">
        <v>-0.48308225184169401</v>
      </c>
      <c r="AA136" s="109">
        <v>-0.110956801087432</v>
      </c>
      <c r="AB136" s="109">
        <v>-0.26828808117719999</v>
      </c>
      <c r="AC136" s="109">
        <v>-3.6309569557740701E-2</v>
      </c>
      <c r="AD136" s="109">
        <v>0.485807872117199</v>
      </c>
      <c r="AE136" s="109">
        <v>0.60844032473116505</v>
      </c>
      <c r="AF136" s="109">
        <v>1.0716789219017899</v>
      </c>
      <c r="AG136" s="109">
        <v>0.97046886851677105</v>
      </c>
      <c r="AH136" s="109">
        <v>0.818727724957236</v>
      </c>
    </row>
    <row r="137" spans="1:34" x14ac:dyDescent="0.25">
      <c r="A137" s="109" t="s">
        <v>1347</v>
      </c>
      <c r="B137" s="109" t="s">
        <v>1348</v>
      </c>
      <c r="C137" s="109">
        <v>2511.3000000000002</v>
      </c>
      <c r="D137" s="109">
        <v>-0.23568712292708399</v>
      </c>
      <c r="E137" s="109">
        <v>-0.143106640991425</v>
      </c>
      <c r="F137" s="109">
        <v>0.69974808092447704</v>
      </c>
      <c r="G137" s="109">
        <v>0.84525182519381503</v>
      </c>
      <c r="H137" s="109">
        <v>-5.3470787281220303E-2</v>
      </c>
      <c r="I137" s="109">
        <v>-1.38312711454158</v>
      </c>
      <c r="J137" s="109">
        <v>-1.10595785641932E-2</v>
      </c>
      <c r="K137" s="109">
        <v>-1.4687400821693599</v>
      </c>
      <c r="L137" s="109" t="s">
        <v>1069</v>
      </c>
      <c r="M137" s="109" t="s">
        <v>1071</v>
      </c>
      <c r="N137" s="109" t="s">
        <v>1075</v>
      </c>
      <c r="O137" s="109" t="s">
        <v>1075</v>
      </c>
      <c r="P137" s="109" t="s">
        <v>1071</v>
      </c>
      <c r="Q137" s="109" t="s">
        <v>1083</v>
      </c>
      <c r="R137" s="109" t="s">
        <v>1075</v>
      </c>
      <c r="S137" s="109" t="s">
        <v>1083</v>
      </c>
      <c r="T137" s="109" t="s">
        <v>1072</v>
      </c>
      <c r="U137" s="109">
        <v>183</v>
      </c>
      <c r="V137" s="109">
        <v>-1.56714755009703</v>
      </c>
      <c r="W137" s="109">
        <v>-1.7014639716462401</v>
      </c>
      <c r="X137" s="109">
        <v>-1.5080570773583299</v>
      </c>
      <c r="Y137" s="109">
        <v>-1.6594895248589501</v>
      </c>
      <c r="Z137" s="109">
        <v>-1.67131508801036</v>
      </c>
      <c r="AA137" s="109">
        <v>-1.3068123920707</v>
      </c>
      <c r="AB137" s="109">
        <v>-1.0230840927098801</v>
      </c>
      <c r="AC137" s="109">
        <v>-0.56411251042910004</v>
      </c>
      <c r="AD137" s="109">
        <v>-0.68489988451247497</v>
      </c>
      <c r="AE137" s="109">
        <v>-0.46356792921055101</v>
      </c>
      <c r="AF137" s="109">
        <v>0.74006756127542295</v>
      </c>
      <c r="AG137" s="109">
        <v>0.41505664932615399</v>
      </c>
      <c r="AH137" s="109">
        <v>-0.23568712292708399</v>
      </c>
    </row>
    <row r="138" spans="1:34" x14ac:dyDescent="0.25">
      <c r="A138" s="109" t="s">
        <v>1349</v>
      </c>
      <c r="B138" s="109" t="s">
        <v>1350</v>
      </c>
      <c r="C138" s="109">
        <v>3680.5</v>
      </c>
      <c r="D138" s="109">
        <v>-0.98528823608560201</v>
      </c>
      <c r="E138" s="109">
        <v>-0.80424581169036902</v>
      </c>
      <c r="F138" s="109">
        <v>0.69974808092447704</v>
      </c>
      <c r="G138" s="109">
        <v>1.24677126477966</v>
      </c>
      <c r="H138" s="109">
        <v>-0.36491409561231403</v>
      </c>
      <c r="I138" s="109">
        <v>-1.48341011213398</v>
      </c>
      <c r="J138" s="109">
        <v>2.9912927031095</v>
      </c>
      <c r="K138" s="109">
        <v>-1.47932571126584</v>
      </c>
      <c r="L138" s="109" t="s">
        <v>1083</v>
      </c>
      <c r="M138" s="109" t="s">
        <v>1083</v>
      </c>
      <c r="N138" s="109" t="s">
        <v>1075</v>
      </c>
      <c r="O138" s="109" t="s">
        <v>1070</v>
      </c>
      <c r="P138" s="109" t="s">
        <v>1069</v>
      </c>
      <c r="Q138" s="109" t="s">
        <v>1083</v>
      </c>
      <c r="R138" s="109" t="s">
        <v>1070</v>
      </c>
      <c r="S138" s="109" t="s">
        <v>1083</v>
      </c>
      <c r="T138" s="109" t="s">
        <v>1072</v>
      </c>
      <c r="U138" s="109">
        <v>207</v>
      </c>
      <c r="V138" s="109">
        <v>-1.61463067143727</v>
      </c>
      <c r="W138" s="109">
        <v>-1.6271620621898699</v>
      </c>
      <c r="X138" s="109">
        <v>-1.5950534485704699</v>
      </c>
      <c r="Y138" s="109">
        <v>-1.6313653023934001</v>
      </c>
      <c r="Z138" s="109">
        <v>-1.51155166368241</v>
      </c>
      <c r="AA138" s="109">
        <v>-1.44445353913527</v>
      </c>
      <c r="AB138" s="109">
        <v>-1.5648784087643901</v>
      </c>
      <c r="AC138" s="109">
        <v>-1.0670864633069701</v>
      </c>
      <c r="AD138" s="109">
        <v>-0.97491896996678096</v>
      </c>
      <c r="AE138" s="109">
        <v>-0.68494923960729603</v>
      </c>
      <c r="AF138" s="109">
        <v>-2.3024683028714001E-2</v>
      </c>
      <c r="AG138" s="109">
        <v>-0.29474916262076101</v>
      </c>
      <c r="AH138" s="109">
        <v>-0.98528823608560201</v>
      </c>
    </row>
    <row r="139" spans="1:34" x14ac:dyDescent="0.25">
      <c r="A139" s="109" t="s">
        <v>1351</v>
      </c>
      <c r="B139" s="109" t="s">
        <v>1352</v>
      </c>
      <c r="C139" s="109">
        <v>3134.9</v>
      </c>
      <c r="D139" s="109">
        <v>-0.428006655676547</v>
      </c>
      <c r="E139" s="109">
        <v>-0.492530937490053</v>
      </c>
      <c r="F139" s="109">
        <v>0.69974808092447704</v>
      </c>
      <c r="G139" s="109">
        <v>1.22932936610111</v>
      </c>
      <c r="H139" s="109">
        <v>-1.2247465356890299</v>
      </c>
      <c r="I139" s="109">
        <v>-1.2542162503309899</v>
      </c>
      <c r="J139" s="109">
        <v>2.27792373583075</v>
      </c>
      <c r="K139" s="109">
        <v>-1.4032209123744599</v>
      </c>
      <c r="L139" s="109" t="s">
        <v>1069</v>
      </c>
      <c r="M139" s="109" t="s">
        <v>1069</v>
      </c>
      <c r="N139" s="109" t="s">
        <v>1075</v>
      </c>
      <c r="O139" s="109" t="s">
        <v>1070</v>
      </c>
      <c r="P139" s="109" t="s">
        <v>1083</v>
      </c>
      <c r="Q139" s="109" t="s">
        <v>1083</v>
      </c>
      <c r="R139" s="109" t="s">
        <v>1070</v>
      </c>
      <c r="S139" s="109" t="s">
        <v>1083</v>
      </c>
      <c r="T139" s="109" t="s">
        <v>1072</v>
      </c>
      <c r="U139" s="109">
        <v>192</v>
      </c>
      <c r="V139" s="109">
        <v>-0.70105745541351605</v>
      </c>
      <c r="W139" s="109">
        <v>-0.24738505122735999</v>
      </c>
      <c r="X139" s="109">
        <v>-0.66539360069784503</v>
      </c>
      <c r="Y139" s="109">
        <v>-0.49049919120023999</v>
      </c>
      <c r="Z139" s="109">
        <v>-0.66341926542375595</v>
      </c>
      <c r="AA139" s="109">
        <v>-0.606014030583928</v>
      </c>
      <c r="AB139" s="109">
        <v>-0.99415790451779495</v>
      </c>
      <c r="AC139" s="109">
        <v>-0.387224396755591</v>
      </c>
      <c r="AD139" s="109">
        <v>-0.73827550650681195</v>
      </c>
      <c r="AE139" s="109">
        <v>-0.55403868252555299</v>
      </c>
      <c r="AF139" s="109">
        <v>0.25358894703844798</v>
      </c>
      <c r="AG139" s="109">
        <v>-0.48766348303163898</v>
      </c>
      <c r="AH139" s="109">
        <v>-0.428006655676547</v>
      </c>
    </row>
    <row r="140" spans="1:34" x14ac:dyDescent="0.25">
      <c r="A140" s="109" t="s">
        <v>1353</v>
      </c>
      <c r="B140" s="109" t="s">
        <v>1354</v>
      </c>
      <c r="C140" s="109">
        <v>13040.6</v>
      </c>
      <c r="D140" s="109">
        <v>0.39578088248121301</v>
      </c>
      <c r="E140" s="109">
        <v>-0.14605250779922099</v>
      </c>
      <c r="F140" s="109">
        <v>-8.0265801200871498E-2</v>
      </c>
      <c r="G140" s="109">
        <v>1.1384365528568099</v>
      </c>
      <c r="H140" s="109">
        <v>-0.65669316198955996</v>
      </c>
      <c r="I140" s="109">
        <v>-1.4273504401566699</v>
      </c>
      <c r="J140" s="109">
        <v>-0.18033592675264201</v>
      </c>
      <c r="K140" s="109">
        <v>0.14667702761218901</v>
      </c>
      <c r="L140" s="109" t="s">
        <v>1075</v>
      </c>
      <c r="M140" s="109" t="s">
        <v>1071</v>
      </c>
      <c r="N140" s="109" t="s">
        <v>1071</v>
      </c>
      <c r="O140" s="109" t="s">
        <v>1070</v>
      </c>
      <c r="P140" s="109" t="s">
        <v>1069</v>
      </c>
      <c r="Q140" s="109" t="s">
        <v>1083</v>
      </c>
      <c r="R140" s="109" t="s">
        <v>1071</v>
      </c>
      <c r="S140" s="109" t="s">
        <v>1071</v>
      </c>
      <c r="T140" s="109" t="s">
        <v>1072</v>
      </c>
      <c r="U140" s="109">
        <v>135</v>
      </c>
      <c r="V140" s="109">
        <v>-1.2213436327735201</v>
      </c>
      <c r="W140" s="109">
        <v>-1.20648295372237</v>
      </c>
      <c r="X140" s="109">
        <v>-1.27398683944556</v>
      </c>
      <c r="Y140" s="109">
        <v>-1.2689479823435501</v>
      </c>
      <c r="Z140" s="109">
        <v>-1.18930943416687</v>
      </c>
      <c r="AA140" s="109">
        <v>-1.2431304716070199</v>
      </c>
      <c r="AB140" s="109">
        <v>-1.1779472906469299</v>
      </c>
      <c r="AC140" s="109">
        <v>-1.1092915548893101</v>
      </c>
      <c r="AD140" s="109">
        <v>-0.98262943790272295</v>
      </c>
      <c r="AE140" s="109">
        <v>-1.00714471216065</v>
      </c>
      <c r="AF140" s="109">
        <v>-0.71325056835086198</v>
      </c>
      <c r="AG140" s="109">
        <v>-0.53202635581457003</v>
      </c>
      <c r="AH140" s="109">
        <v>0.39578088248121301</v>
      </c>
    </row>
    <row r="141" spans="1:34" x14ac:dyDescent="0.25">
      <c r="A141" s="109" t="s">
        <v>1355</v>
      </c>
      <c r="B141" s="109" t="s">
        <v>1356</v>
      </c>
      <c r="C141" s="109">
        <v>20209.3</v>
      </c>
      <c r="D141" s="109">
        <v>1.4580410335712699</v>
      </c>
      <c r="E141" s="109">
        <v>-0.55913657647593795</v>
      </c>
      <c r="F141" s="109">
        <v>0.69974808092447704</v>
      </c>
      <c r="G141" s="109">
        <v>1.0125552153994599</v>
      </c>
      <c r="H141" s="109">
        <v>-0.50042122655213495</v>
      </c>
      <c r="I141" s="109">
        <v>-0.625828131434915</v>
      </c>
      <c r="J141" s="109">
        <v>8.5560770448745799E-2</v>
      </c>
      <c r="K141" s="109">
        <v>0.73869014279213696</v>
      </c>
      <c r="L141" s="109" t="s">
        <v>1098</v>
      </c>
      <c r="M141" s="109" t="s">
        <v>1069</v>
      </c>
      <c r="N141" s="109" t="s">
        <v>1075</v>
      </c>
      <c r="O141" s="109" t="s">
        <v>1070</v>
      </c>
      <c r="P141" s="109" t="s">
        <v>1069</v>
      </c>
      <c r="Q141" s="109" t="s">
        <v>1069</v>
      </c>
      <c r="R141" s="109" t="s">
        <v>1075</v>
      </c>
      <c r="S141" s="109" t="s">
        <v>1075</v>
      </c>
      <c r="T141" s="109" t="s">
        <v>1072</v>
      </c>
      <c r="U141" s="109">
        <v>38</v>
      </c>
      <c r="V141" s="109">
        <v>-0.24356050499246801</v>
      </c>
      <c r="W141" s="109">
        <v>-0.112046975954641</v>
      </c>
      <c r="X141" s="109">
        <v>3.9925235840744103E-2</v>
      </c>
      <c r="Y141" s="109">
        <v>4.9921238274299798E-2</v>
      </c>
      <c r="Z141" s="109">
        <v>0.10627342191110099</v>
      </c>
      <c r="AA141" s="109">
        <v>3.70204168416218E-2</v>
      </c>
      <c r="AB141" s="109">
        <v>-2.08709832926098E-2</v>
      </c>
      <c r="AC141" s="109">
        <v>0.29978373964254901</v>
      </c>
      <c r="AD141" s="109">
        <v>0.81247465731456703</v>
      </c>
      <c r="AE141" s="109">
        <v>0.77598156069582203</v>
      </c>
      <c r="AF141" s="109">
        <v>1.1118103048911201</v>
      </c>
      <c r="AG141" s="109">
        <v>1.2622466330070801</v>
      </c>
      <c r="AH141" s="109">
        <v>1.4580410335712699</v>
      </c>
    </row>
    <row r="142" spans="1:34" x14ac:dyDescent="0.25">
      <c r="A142" s="109" t="s">
        <v>1357</v>
      </c>
      <c r="B142" s="109" t="s">
        <v>1358</v>
      </c>
      <c r="C142" s="109">
        <v>8577.2000000000007</v>
      </c>
      <c r="D142" s="109">
        <v>1.2821674368682101</v>
      </c>
      <c r="E142" s="109">
        <v>-0.80221996655023298</v>
      </c>
      <c r="F142" s="109">
        <v>1.0897550219871499</v>
      </c>
      <c r="G142" s="109">
        <v>1.1488302418706</v>
      </c>
      <c r="H142" s="109">
        <v>-1.3496858404135399</v>
      </c>
      <c r="I142" s="109">
        <v>-1.2053418136748399</v>
      </c>
      <c r="J142" s="109">
        <v>0.83282266739642796</v>
      </c>
      <c r="K142" s="109">
        <v>-1.6463551897836699</v>
      </c>
      <c r="L142" s="109" t="s">
        <v>1098</v>
      </c>
      <c r="M142" s="109" t="s">
        <v>1083</v>
      </c>
      <c r="N142" s="109" t="s">
        <v>1070</v>
      </c>
      <c r="O142" s="109" t="s">
        <v>1070</v>
      </c>
      <c r="P142" s="109" t="s">
        <v>1083</v>
      </c>
      <c r="Q142" s="109" t="s">
        <v>1083</v>
      </c>
      <c r="R142" s="109" t="s">
        <v>1070</v>
      </c>
      <c r="S142" s="109" t="s">
        <v>1083</v>
      </c>
      <c r="T142" s="109" t="s">
        <v>1072</v>
      </c>
      <c r="U142" s="109">
        <v>54</v>
      </c>
      <c r="V142" s="109">
        <v>-0.32836217924334199</v>
      </c>
      <c r="W142" s="109">
        <v>-9.9369692793387795E-2</v>
      </c>
      <c r="X142" s="109">
        <v>-0.62267741431651902</v>
      </c>
      <c r="Y142" s="109">
        <v>-0.57712513920627295</v>
      </c>
      <c r="Z142" s="109">
        <v>-0.160792759030052</v>
      </c>
      <c r="AA142" s="109">
        <v>0.48720585740725397</v>
      </c>
      <c r="AB142" s="109">
        <v>0.30690838048146502</v>
      </c>
      <c r="AC142" s="109">
        <v>0.59234813476633996</v>
      </c>
      <c r="AD142" s="109">
        <v>0.98286767180441204</v>
      </c>
      <c r="AE142" s="109">
        <v>1.29475652836474</v>
      </c>
      <c r="AF142" s="109">
        <v>1.7085584017639699</v>
      </c>
      <c r="AG142" s="109">
        <v>1.75592393366702</v>
      </c>
      <c r="AH142" s="109">
        <v>1.2821674368682101</v>
      </c>
    </row>
    <row r="143" spans="1:34" x14ac:dyDescent="0.25">
      <c r="A143" s="109" t="s">
        <v>1359</v>
      </c>
      <c r="B143" s="109" t="s">
        <v>1360</v>
      </c>
      <c r="C143" s="109">
        <v>6507.8</v>
      </c>
      <c r="D143" s="109">
        <v>-0.11677468538714</v>
      </c>
      <c r="E143" s="109">
        <v>0.162332209038172</v>
      </c>
      <c r="F143" s="109">
        <v>0.30974113986180302</v>
      </c>
      <c r="G143" s="109">
        <v>0.77828294683426402</v>
      </c>
      <c r="H143" s="109">
        <v>-1.14379680315793</v>
      </c>
      <c r="I143" s="109">
        <v>-1.2136563090271399</v>
      </c>
      <c r="J143" s="109">
        <v>-0.271476050350696</v>
      </c>
      <c r="K143" s="109">
        <v>1.76999485400469E-2</v>
      </c>
      <c r="L143" s="109" t="s">
        <v>1071</v>
      </c>
      <c r="M143" s="109" t="s">
        <v>1075</v>
      </c>
      <c r="N143" s="109" t="s">
        <v>1071</v>
      </c>
      <c r="O143" s="109" t="s">
        <v>1075</v>
      </c>
      <c r="P143" s="109" t="s">
        <v>1083</v>
      </c>
      <c r="Q143" s="109" t="s">
        <v>1083</v>
      </c>
      <c r="R143" s="109" t="s">
        <v>1071</v>
      </c>
      <c r="S143" s="109" t="s">
        <v>1071</v>
      </c>
      <c r="T143" s="109" t="s">
        <v>1072</v>
      </c>
      <c r="U143" s="109">
        <v>171</v>
      </c>
      <c r="V143" s="109">
        <v>-0.88467162592235105</v>
      </c>
      <c r="W143" s="109">
        <v>-0.99125960819888503</v>
      </c>
      <c r="X143" s="109">
        <v>-1.04599745013255</v>
      </c>
      <c r="Y143" s="109">
        <v>-1.01939990535248</v>
      </c>
      <c r="Z143" s="109">
        <v>-1.12251926333844</v>
      </c>
      <c r="AA143" s="109">
        <v>-1.263093767802</v>
      </c>
      <c r="AB143" s="109">
        <v>-1.2245297136192399</v>
      </c>
      <c r="AC143" s="109">
        <v>-0.83255430903024596</v>
      </c>
      <c r="AD143" s="109">
        <v>-0.59199578485736704</v>
      </c>
      <c r="AE143" s="109">
        <v>-0.56454846469585895</v>
      </c>
      <c r="AF143" s="109">
        <v>-0.29073018546299501</v>
      </c>
      <c r="AG143" s="109">
        <v>-0.17756813923558201</v>
      </c>
      <c r="AH143" s="109">
        <v>-0.11677468538714</v>
      </c>
    </row>
    <row r="144" spans="1:34" x14ac:dyDescent="0.25">
      <c r="A144" s="109" t="s">
        <v>1361</v>
      </c>
      <c r="B144" s="109" t="s">
        <v>1362</v>
      </c>
      <c r="C144" s="109">
        <v>1775.7</v>
      </c>
      <c r="D144" s="109">
        <v>-0.17589134864438599</v>
      </c>
      <c r="E144" s="109">
        <v>-0.33948602886037799</v>
      </c>
      <c r="F144" s="109">
        <v>0.69974808092447704</v>
      </c>
      <c r="G144" s="109">
        <v>1.06481470731256</v>
      </c>
      <c r="H144" s="109">
        <v>-1.2215827776821699</v>
      </c>
      <c r="I144" s="109">
        <v>-1.9205682141978699</v>
      </c>
      <c r="J144" s="109">
        <v>2.6116860852559598</v>
      </c>
      <c r="K144" s="109">
        <v>-1.4666229563500599</v>
      </c>
      <c r="L144" s="109" t="s">
        <v>1071</v>
      </c>
      <c r="M144" s="109" t="s">
        <v>1069</v>
      </c>
      <c r="N144" s="109" t="s">
        <v>1075</v>
      </c>
      <c r="O144" s="109" t="s">
        <v>1070</v>
      </c>
      <c r="P144" s="109" t="s">
        <v>1083</v>
      </c>
      <c r="Q144" s="109" t="s">
        <v>1083</v>
      </c>
      <c r="R144" s="109" t="s">
        <v>1070</v>
      </c>
      <c r="S144" s="109" t="s">
        <v>1083</v>
      </c>
      <c r="T144" s="109" t="s">
        <v>1072</v>
      </c>
      <c r="U144" s="109">
        <v>177</v>
      </c>
      <c r="V144" s="109">
        <v>0.74547560787793599</v>
      </c>
      <c r="W144" s="109">
        <v>0.174037938285762</v>
      </c>
      <c r="X144" s="109">
        <v>0.68830672179888397</v>
      </c>
      <c r="Y144" s="109">
        <v>-0.66744265705436401</v>
      </c>
      <c r="Z144" s="109">
        <v>-0.77543504682604303</v>
      </c>
      <c r="AA144" s="109">
        <v>-0.95453338890599304</v>
      </c>
      <c r="AB144" s="109">
        <v>0.29092112412929799</v>
      </c>
      <c r="AC144" s="109">
        <v>0.139308000879238</v>
      </c>
      <c r="AD144" s="109">
        <v>-3.2972293118782803E-2</v>
      </c>
      <c r="AE144" s="109">
        <v>6.4104349926889195E-2</v>
      </c>
      <c r="AF144" s="109">
        <v>0.24906542432569201</v>
      </c>
      <c r="AG144" s="109">
        <v>-0.36664183964390901</v>
      </c>
      <c r="AH144" s="109">
        <v>-0.17589134864438599</v>
      </c>
    </row>
    <row r="145" spans="1:34" x14ac:dyDescent="0.25">
      <c r="A145" s="109" t="s">
        <v>1363</v>
      </c>
      <c r="B145" s="109" t="s">
        <v>1364</v>
      </c>
      <c r="C145" s="109">
        <v>5150</v>
      </c>
      <c r="D145" s="109">
        <v>-0.89855537195254498</v>
      </c>
      <c r="E145" s="109">
        <v>-1.03742399535906</v>
      </c>
      <c r="F145" s="109">
        <v>0.30974113986180302</v>
      </c>
      <c r="G145" s="109">
        <v>1.2181477980834901</v>
      </c>
      <c r="H145" s="109">
        <v>-1.41657008744443</v>
      </c>
      <c r="I145" s="109">
        <v>-1.6789916683486099</v>
      </c>
      <c r="J145" s="109">
        <v>2.3519899216930802</v>
      </c>
      <c r="K145" s="109">
        <v>-2.1199768549879598</v>
      </c>
      <c r="L145" s="109" t="s">
        <v>1083</v>
      </c>
      <c r="M145" s="109" t="s">
        <v>1083</v>
      </c>
      <c r="N145" s="109" t="s">
        <v>1071</v>
      </c>
      <c r="O145" s="109" t="s">
        <v>1070</v>
      </c>
      <c r="P145" s="109" t="s">
        <v>1083</v>
      </c>
      <c r="Q145" s="109" t="s">
        <v>1083</v>
      </c>
      <c r="R145" s="109" t="s">
        <v>1070</v>
      </c>
      <c r="S145" s="109" t="s">
        <v>1083</v>
      </c>
      <c r="T145" s="109" t="s">
        <v>1072</v>
      </c>
      <c r="U145" s="109">
        <v>204</v>
      </c>
      <c r="V145" s="109">
        <v>-0.86297158341460001</v>
      </c>
      <c r="W145" s="109">
        <v>-0.79973063338977901</v>
      </c>
      <c r="X145" s="109">
        <v>-0.83907867633240496</v>
      </c>
      <c r="Y145" s="109">
        <v>-0.99481013477258595</v>
      </c>
      <c r="Z145" s="109">
        <v>-0.79838247117095396</v>
      </c>
      <c r="AA145" s="109">
        <v>-0.64327542020223605</v>
      </c>
      <c r="AB145" s="109">
        <v>-0.69315632978232899</v>
      </c>
      <c r="AC145" s="109">
        <v>-0.412743001562692</v>
      </c>
      <c r="AD145" s="109">
        <v>-0.48116010344645199</v>
      </c>
      <c r="AE145" s="109">
        <v>-0.68454973735838998</v>
      </c>
      <c r="AF145" s="109">
        <v>0.147658535716159</v>
      </c>
      <c r="AG145" s="109">
        <v>-0.917327813123752</v>
      </c>
      <c r="AH145" s="109">
        <v>-0.89855537195254498</v>
      </c>
    </row>
    <row r="146" spans="1:34" x14ac:dyDescent="0.25">
      <c r="A146" s="109" t="s">
        <v>1365</v>
      </c>
      <c r="B146" s="109" t="s">
        <v>1366</v>
      </c>
      <c r="C146" s="109">
        <v>32257.200000000001</v>
      </c>
      <c r="D146" s="109">
        <v>0.115832675732245</v>
      </c>
      <c r="E146" s="109">
        <v>0.83856765144130296</v>
      </c>
      <c r="F146" s="109">
        <v>-0.86027968332621996</v>
      </c>
      <c r="G146" s="109">
        <v>-0.56150076068421495</v>
      </c>
      <c r="H146" s="109">
        <v>0.19521737285351201</v>
      </c>
      <c r="I146" s="109">
        <v>1.02089927469706</v>
      </c>
      <c r="J146" s="109">
        <v>-0.43266945250724198</v>
      </c>
      <c r="K146" s="109">
        <v>1.43433069251432</v>
      </c>
      <c r="L146" s="109" t="s">
        <v>1071</v>
      </c>
      <c r="M146" s="109" t="s">
        <v>1070</v>
      </c>
      <c r="N146" s="109" t="s">
        <v>1069</v>
      </c>
      <c r="O146" s="109" t="s">
        <v>1069</v>
      </c>
      <c r="P146" s="109" t="s">
        <v>1071</v>
      </c>
      <c r="Q146" s="109" t="s">
        <v>1075</v>
      </c>
      <c r="R146" s="109" t="s">
        <v>1069</v>
      </c>
      <c r="S146" s="109" t="s">
        <v>1070</v>
      </c>
      <c r="T146" s="109" t="s">
        <v>1072</v>
      </c>
      <c r="U146" s="109">
        <v>162</v>
      </c>
      <c r="V146" s="109">
        <v>-0.86309197999526699</v>
      </c>
      <c r="W146" s="109">
        <v>-0.66643135872960102</v>
      </c>
      <c r="X146" s="109">
        <v>-0.95136627992764999</v>
      </c>
      <c r="Y146" s="109">
        <v>-1.1036063723476</v>
      </c>
      <c r="Z146" s="109">
        <v>-1.0142358588629199</v>
      </c>
      <c r="AA146" s="109">
        <v>-0.89718280799692496</v>
      </c>
      <c r="AB146" s="109">
        <v>-0.92100381450467295</v>
      </c>
      <c r="AC146" s="109">
        <v>-0.77518077607427305</v>
      </c>
      <c r="AD146" s="109">
        <v>-0.66449906327084496</v>
      </c>
      <c r="AE146" s="109">
        <v>-0.80634281363182003</v>
      </c>
      <c r="AF146" s="109">
        <v>-0.421233674050984</v>
      </c>
      <c r="AG146" s="109">
        <v>9.6987515111448597E-2</v>
      </c>
      <c r="AH146" s="109">
        <v>0.115832675732245</v>
      </c>
    </row>
    <row r="147" spans="1:34" x14ac:dyDescent="0.25">
      <c r="A147" s="109" t="s">
        <v>1367</v>
      </c>
      <c r="B147" s="109" t="s">
        <v>1368</v>
      </c>
      <c r="C147" s="109">
        <v>21623.5</v>
      </c>
      <c r="D147" s="109">
        <v>-0.14700763690217999</v>
      </c>
      <c r="E147" s="109">
        <v>0.14996287710238501</v>
      </c>
      <c r="F147" s="109">
        <v>-0.86027968332621996</v>
      </c>
      <c r="G147" s="109">
        <v>-0.11081261182571001</v>
      </c>
      <c r="H147" s="109">
        <v>0.858833336521586</v>
      </c>
      <c r="I147" s="109">
        <v>1.25812824530448</v>
      </c>
      <c r="J147" s="109">
        <v>-0.28026119565911101</v>
      </c>
      <c r="K147" s="109">
        <v>1.85931432917644</v>
      </c>
      <c r="L147" s="109" t="s">
        <v>1071</v>
      </c>
      <c r="M147" s="109" t="s">
        <v>1075</v>
      </c>
      <c r="N147" s="109" t="s">
        <v>1069</v>
      </c>
      <c r="O147" s="109" t="s">
        <v>1069</v>
      </c>
      <c r="P147" s="109" t="s">
        <v>1070</v>
      </c>
      <c r="Q147" s="109" t="s">
        <v>1070</v>
      </c>
      <c r="R147" s="109" t="s">
        <v>1071</v>
      </c>
      <c r="S147" s="109" t="s">
        <v>1070</v>
      </c>
      <c r="T147" s="109" t="s">
        <v>1072</v>
      </c>
      <c r="U147" s="109">
        <v>174</v>
      </c>
      <c r="V147" s="109">
        <v>-1.0683621546592299</v>
      </c>
      <c r="W147" s="109">
        <v>-1.1034505051466501</v>
      </c>
      <c r="X147" s="109">
        <v>-1.28839835721548</v>
      </c>
      <c r="Y147" s="109">
        <v>-1.3498232404810899</v>
      </c>
      <c r="Z147" s="109">
        <v>-1.3050910773089901</v>
      </c>
      <c r="AA147" s="109">
        <v>-1.27108283736085</v>
      </c>
      <c r="AB147" s="109">
        <v>-0.97056518745985798</v>
      </c>
      <c r="AC147" s="109">
        <v>-0.70599043757364299</v>
      </c>
      <c r="AD147" s="109">
        <v>-0.715178654324234</v>
      </c>
      <c r="AE147" s="109">
        <v>-0.95367686133644802</v>
      </c>
      <c r="AF147" s="109">
        <v>-0.51145378018514698</v>
      </c>
      <c r="AG147" s="109">
        <v>0.114998133865371</v>
      </c>
      <c r="AH147" s="109">
        <v>-0.14700763690217999</v>
      </c>
    </row>
    <row r="148" spans="1:34" x14ac:dyDescent="0.25">
      <c r="A148" s="109" t="s">
        <v>1369</v>
      </c>
      <c r="B148" s="109" t="s">
        <v>1370</v>
      </c>
      <c r="C148" s="109">
        <v>27902.6</v>
      </c>
      <c r="D148" s="109">
        <v>0.13860669520546701</v>
      </c>
      <c r="E148" s="109">
        <v>0.738107687007024</v>
      </c>
      <c r="F148" s="109">
        <v>-0.47027274226354598</v>
      </c>
      <c r="G148" s="109">
        <v>0.354098135450366</v>
      </c>
      <c r="H148" s="109">
        <v>7.6440569483594706E-2</v>
      </c>
      <c r="I148" s="109">
        <v>0.75429308401212802</v>
      </c>
      <c r="J148" s="109">
        <v>-0.93120563995662298</v>
      </c>
      <c r="K148" s="109">
        <v>1.0896861063821699</v>
      </c>
      <c r="L148" s="109" t="s">
        <v>1075</v>
      </c>
      <c r="M148" s="109" t="s">
        <v>1070</v>
      </c>
      <c r="N148" s="109" t="s">
        <v>1069</v>
      </c>
      <c r="O148" s="109" t="s">
        <v>1071</v>
      </c>
      <c r="P148" s="109" t="s">
        <v>1071</v>
      </c>
      <c r="Q148" s="109" t="s">
        <v>1075</v>
      </c>
      <c r="R148" s="109" t="s">
        <v>1083</v>
      </c>
      <c r="S148" s="109" t="s">
        <v>1070</v>
      </c>
      <c r="T148" s="109" t="s">
        <v>1072</v>
      </c>
      <c r="U148" s="109">
        <v>159</v>
      </c>
      <c r="V148" s="109">
        <v>-0.27263437809429503</v>
      </c>
      <c r="W148" s="109">
        <v>-0.156445920954078</v>
      </c>
      <c r="X148" s="109">
        <v>-0.471705252754061</v>
      </c>
      <c r="Y148" s="109">
        <v>-0.53432282003799103</v>
      </c>
      <c r="Z148" s="109">
        <v>-0.61617024743846804</v>
      </c>
      <c r="AA148" s="109">
        <v>-0.63523808145758998</v>
      </c>
      <c r="AB148" s="109">
        <v>-0.31969719126249402</v>
      </c>
      <c r="AC148" s="109">
        <v>-0.18078398105725099</v>
      </c>
      <c r="AD148" s="109">
        <v>1.0595863805066099E-2</v>
      </c>
      <c r="AE148" s="109">
        <v>-0.21218706650012401</v>
      </c>
      <c r="AF148" s="109">
        <v>-7.6707630771985696E-2</v>
      </c>
      <c r="AG148" s="109">
        <v>0.21878962748321501</v>
      </c>
      <c r="AH148" s="109">
        <v>0.13860669520546701</v>
      </c>
    </row>
    <row r="149" spans="1:34" x14ac:dyDescent="0.25">
      <c r="A149" s="109" t="s">
        <v>1371</v>
      </c>
      <c r="B149" s="109" t="s">
        <v>1372</v>
      </c>
      <c r="C149" s="109">
        <v>19511.599999999999</v>
      </c>
      <c r="D149" s="109">
        <v>0.129631192739802</v>
      </c>
      <c r="E149" s="109">
        <v>9.1745581200018203E-2</v>
      </c>
      <c r="F149" s="109">
        <v>-8.0265801200871498E-2</v>
      </c>
      <c r="G149" s="109">
        <v>0.51170039977741</v>
      </c>
      <c r="H149" s="109">
        <v>-0.38945029806304998</v>
      </c>
      <c r="I149" s="109">
        <v>-0.45497758558602402</v>
      </c>
      <c r="J149" s="109">
        <v>-0.506398888418779</v>
      </c>
      <c r="K149" s="109">
        <v>0.70063774334644902</v>
      </c>
      <c r="L149" s="109" t="s">
        <v>1075</v>
      </c>
      <c r="M149" s="109" t="s">
        <v>1075</v>
      </c>
      <c r="N149" s="109" t="s">
        <v>1071</v>
      </c>
      <c r="O149" s="109" t="s">
        <v>1071</v>
      </c>
      <c r="P149" s="109" t="s">
        <v>1069</v>
      </c>
      <c r="Q149" s="109" t="s">
        <v>1069</v>
      </c>
      <c r="R149" s="109" t="s">
        <v>1069</v>
      </c>
      <c r="S149" s="109" t="s">
        <v>1075</v>
      </c>
      <c r="T149" s="109" t="s">
        <v>1072</v>
      </c>
      <c r="U149" s="109">
        <v>160</v>
      </c>
      <c r="V149" s="109">
        <v>-0.30457178461033502</v>
      </c>
      <c r="W149" s="109">
        <v>-0.304751078365331</v>
      </c>
      <c r="X149" s="109">
        <v>-0.34671638158337997</v>
      </c>
      <c r="Y149" s="109">
        <v>-0.61853502836125696</v>
      </c>
      <c r="Z149" s="109">
        <v>-0.60464990894966197</v>
      </c>
      <c r="AA149" s="109">
        <v>-0.63842867423235605</v>
      </c>
      <c r="AB149" s="109">
        <v>-0.49079027196285702</v>
      </c>
      <c r="AC149" s="109">
        <v>3.2631503006244199E-2</v>
      </c>
      <c r="AD149" s="109">
        <v>-0.16939582153795499</v>
      </c>
      <c r="AE149" s="109">
        <v>-0.65178961382056899</v>
      </c>
      <c r="AF149" s="109">
        <v>-0.25264967580236902</v>
      </c>
      <c r="AG149" s="109">
        <v>0.29227675536241199</v>
      </c>
      <c r="AH149" s="109">
        <v>0.129631192739802</v>
      </c>
    </row>
    <row r="150" spans="1:34" x14ac:dyDescent="0.25">
      <c r="A150" s="109" t="s">
        <v>1373</v>
      </c>
      <c r="B150" s="109" t="s">
        <v>1374</v>
      </c>
      <c r="C150" s="109">
        <v>34665.1</v>
      </c>
      <c r="D150" s="109">
        <v>-0.35789605431866001</v>
      </c>
      <c r="E150" s="109">
        <v>-0.172686211933855</v>
      </c>
      <c r="F150" s="109">
        <v>-8.0265801200871498E-2</v>
      </c>
      <c r="G150" s="109">
        <v>-1.00498797930034</v>
      </c>
      <c r="H150" s="109">
        <v>0.12664734422971899</v>
      </c>
      <c r="I150" s="109">
        <v>0.28957218529020801</v>
      </c>
      <c r="J150" s="109">
        <v>-0.902750193600244</v>
      </c>
      <c r="K150" s="109">
        <v>0.41309968903366001</v>
      </c>
      <c r="L150" s="109" t="s">
        <v>1069</v>
      </c>
      <c r="M150" s="109" t="s">
        <v>1071</v>
      </c>
      <c r="N150" s="109" t="s">
        <v>1071</v>
      </c>
      <c r="O150" s="109" t="s">
        <v>1083</v>
      </c>
      <c r="P150" s="109" t="s">
        <v>1071</v>
      </c>
      <c r="Q150" s="109" t="s">
        <v>1071</v>
      </c>
      <c r="R150" s="109" t="s">
        <v>1083</v>
      </c>
      <c r="S150" s="109" t="s">
        <v>1075</v>
      </c>
      <c r="T150" s="109" t="s">
        <v>1072</v>
      </c>
      <c r="U150" s="109">
        <v>188</v>
      </c>
      <c r="V150" s="109">
        <v>-0.73774308004147005</v>
      </c>
      <c r="W150" s="109">
        <v>-0.57509151762305</v>
      </c>
      <c r="X150" s="109">
        <v>-0.48338133489485102</v>
      </c>
      <c r="Y150" s="109">
        <v>-0.77181606539202796</v>
      </c>
      <c r="Z150" s="109">
        <v>-0.90239791376396195</v>
      </c>
      <c r="AA150" s="109">
        <v>-0.83825751310435304</v>
      </c>
      <c r="AB150" s="109">
        <v>-0.533597989658262</v>
      </c>
      <c r="AC150" s="109">
        <v>-0.34486313548251701</v>
      </c>
      <c r="AD150" s="109">
        <v>-0.46199077750489498</v>
      </c>
      <c r="AE150" s="109">
        <v>-0.62840751238029102</v>
      </c>
      <c r="AF150" s="109">
        <v>-0.45774571345156401</v>
      </c>
      <c r="AG150" s="109">
        <v>-0.32659333143354702</v>
      </c>
      <c r="AH150" s="109">
        <v>-0.35789605431866001</v>
      </c>
    </row>
    <row r="151" spans="1:34" x14ac:dyDescent="0.25">
      <c r="A151" s="109" t="s">
        <v>1375</v>
      </c>
      <c r="B151" s="109" t="s">
        <v>1376</v>
      </c>
      <c r="C151" s="109">
        <v>7554.8</v>
      </c>
      <c r="D151" s="109">
        <v>-0.13180151708826501</v>
      </c>
      <c r="E151" s="109">
        <v>0.784768967034154</v>
      </c>
      <c r="F151" s="109">
        <v>0.30974113986180302</v>
      </c>
      <c r="G151" s="109">
        <v>-8.7091573430840896E-2</v>
      </c>
      <c r="H151" s="109">
        <v>-0.101112171464403</v>
      </c>
      <c r="I151" s="109">
        <v>-0.59286430525627198</v>
      </c>
      <c r="J151" s="109">
        <v>-0.28801837868769198</v>
      </c>
      <c r="K151" s="109">
        <v>0.83808332569577804</v>
      </c>
      <c r="L151" s="109" t="s">
        <v>1071</v>
      </c>
      <c r="M151" s="109" t="s">
        <v>1070</v>
      </c>
      <c r="N151" s="109" t="s">
        <v>1071</v>
      </c>
      <c r="O151" s="109" t="s">
        <v>1069</v>
      </c>
      <c r="P151" s="109" t="s">
        <v>1071</v>
      </c>
      <c r="Q151" s="109" t="s">
        <v>1069</v>
      </c>
      <c r="R151" s="109" t="s">
        <v>1071</v>
      </c>
      <c r="S151" s="109" t="s">
        <v>1070</v>
      </c>
      <c r="T151" s="109" t="s">
        <v>1072</v>
      </c>
      <c r="U151" s="109">
        <v>173</v>
      </c>
      <c r="V151" s="109">
        <v>0.87848242333206805</v>
      </c>
      <c r="W151" s="109">
        <v>0.54144542360433001</v>
      </c>
      <c r="X151" s="109">
        <v>-0.26666589896772602</v>
      </c>
      <c r="Y151" s="109">
        <v>-1.03483065312542E-2</v>
      </c>
      <c r="Z151" s="109">
        <v>0.683337725544371</v>
      </c>
      <c r="AA151" s="109">
        <v>0.31418730504171799</v>
      </c>
      <c r="AB151" s="109">
        <v>0.39210574800013798</v>
      </c>
      <c r="AC151" s="109">
        <v>0.86904798582133902</v>
      </c>
      <c r="AD151" s="109">
        <v>0.234032803393707</v>
      </c>
      <c r="AE151" s="109">
        <v>-0.80848007036631897</v>
      </c>
      <c r="AF151" s="109">
        <v>1.6367515010858501E-2</v>
      </c>
      <c r="AG151" s="109">
        <v>0.23853565767944801</v>
      </c>
      <c r="AH151" s="109">
        <v>-0.13180151708826501</v>
      </c>
    </row>
    <row r="152" spans="1:34" x14ac:dyDescent="0.25">
      <c r="A152" s="109" t="s">
        <v>1377</v>
      </c>
      <c r="B152" s="109" t="s">
        <v>1378</v>
      </c>
      <c r="C152" s="109">
        <v>4293.3999999999996</v>
      </c>
      <c r="D152" s="109">
        <v>1.04404244375559</v>
      </c>
      <c r="E152" s="109">
        <v>1.8513534348918499</v>
      </c>
      <c r="F152" s="109">
        <v>-8.0265801200871498E-2</v>
      </c>
      <c r="G152" s="109">
        <v>0.82516476754208101</v>
      </c>
      <c r="H152" s="109">
        <v>-0.2473964375669</v>
      </c>
      <c r="I152" s="109">
        <v>-0.94308863366773299</v>
      </c>
      <c r="J152" s="109">
        <v>-0.60584859878472297</v>
      </c>
      <c r="K152" s="109">
        <v>-0.151446655797082</v>
      </c>
      <c r="L152" s="109" t="s">
        <v>1098</v>
      </c>
      <c r="M152" s="109" t="s">
        <v>1070</v>
      </c>
      <c r="N152" s="109" t="s">
        <v>1071</v>
      </c>
      <c r="O152" s="109" t="s">
        <v>1075</v>
      </c>
      <c r="P152" s="109" t="s">
        <v>1069</v>
      </c>
      <c r="Q152" s="109" t="s">
        <v>1069</v>
      </c>
      <c r="R152" s="109" t="s">
        <v>1069</v>
      </c>
      <c r="S152" s="109" t="s">
        <v>1071</v>
      </c>
      <c r="T152" s="109" t="s">
        <v>1072</v>
      </c>
      <c r="U152" s="109">
        <v>80</v>
      </c>
      <c r="V152" s="109">
        <v>-0.85312754714295502</v>
      </c>
      <c r="W152" s="109">
        <v>-0.94526502101227095</v>
      </c>
      <c r="X152" s="109">
        <v>-1.11593618382911</v>
      </c>
      <c r="Y152" s="109">
        <v>-1.1000695659152899</v>
      </c>
      <c r="Z152" s="109">
        <v>-0.891640643123641</v>
      </c>
      <c r="AA152" s="109">
        <v>-0.65721483290543503</v>
      </c>
      <c r="AB152" s="109">
        <v>-0.58682874203773705</v>
      </c>
      <c r="AC152" s="109">
        <v>-0.39404349372194403</v>
      </c>
      <c r="AD152" s="109">
        <v>-0.40462616071037799</v>
      </c>
      <c r="AE152" s="109">
        <v>-0.437757384613012</v>
      </c>
      <c r="AF152" s="109">
        <v>0.26443360925569298</v>
      </c>
      <c r="AG152" s="109">
        <v>0.91724738635152703</v>
      </c>
      <c r="AH152" s="109">
        <v>1.04404244375559</v>
      </c>
    </row>
    <row r="153" spans="1:34" x14ac:dyDescent="0.25">
      <c r="A153" s="109" t="s">
        <v>1379</v>
      </c>
      <c r="B153" s="109" t="s">
        <v>1380</v>
      </c>
      <c r="C153" s="109">
        <v>31284.6</v>
      </c>
      <c r="D153" s="109">
        <v>0.81855835211657202</v>
      </c>
      <c r="E153" s="109">
        <v>0.84545206990495902</v>
      </c>
      <c r="F153" s="109">
        <v>0.30974113986180302</v>
      </c>
      <c r="G153" s="109">
        <v>0.80570301186535298</v>
      </c>
      <c r="H153" s="109">
        <v>-1.2539916623149101</v>
      </c>
      <c r="I153" s="109">
        <v>-1.0603704314884299</v>
      </c>
      <c r="J153" s="109">
        <v>-0.26371155620138098</v>
      </c>
      <c r="K153" s="109">
        <v>-1.03317081641076</v>
      </c>
      <c r="L153" s="109" t="s">
        <v>1078</v>
      </c>
      <c r="M153" s="109" t="s">
        <v>1070</v>
      </c>
      <c r="N153" s="109" t="s">
        <v>1071</v>
      </c>
      <c r="O153" s="109" t="s">
        <v>1075</v>
      </c>
      <c r="P153" s="109" t="s">
        <v>1083</v>
      </c>
      <c r="Q153" s="109" t="s">
        <v>1069</v>
      </c>
      <c r="R153" s="109" t="s">
        <v>1071</v>
      </c>
      <c r="S153" s="109" t="s">
        <v>1083</v>
      </c>
      <c r="T153" s="109" t="s">
        <v>1072</v>
      </c>
      <c r="U153" s="109">
        <v>105</v>
      </c>
      <c r="V153" s="109">
        <v>0.33575060289358699</v>
      </c>
      <c r="W153" s="109">
        <v>0.31598539477006998</v>
      </c>
      <c r="X153" s="109">
        <v>0.124151622969457</v>
      </c>
      <c r="Y153" s="109">
        <v>0.13641576515287299</v>
      </c>
      <c r="Z153" s="109">
        <v>0.28369652776757198</v>
      </c>
      <c r="AA153" s="109">
        <v>0.29248464765621202</v>
      </c>
      <c r="AB153" s="109">
        <v>0.44989791912421301</v>
      </c>
      <c r="AC153" s="109">
        <v>0.64988689151925105</v>
      </c>
      <c r="AD153" s="109">
        <v>0.72435505261119404</v>
      </c>
      <c r="AE153" s="109">
        <v>0.54419843795869705</v>
      </c>
      <c r="AF153" s="109">
        <v>0.79971502590374999</v>
      </c>
      <c r="AG153" s="109">
        <v>0.91451513701499698</v>
      </c>
      <c r="AH153" s="109">
        <v>0.81855835211657202</v>
      </c>
    </row>
    <row r="154" spans="1:34" x14ac:dyDescent="0.25">
      <c r="A154" s="109" t="s">
        <v>1381</v>
      </c>
      <c r="B154" s="109" t="s">
        <v>1382</v>
      </c>
      <c r="C154" s="109">
        <v>11288.6</v>
      </c>
      <c r="D154" s="109">
        <v>0.87016028320060201</v>
      </c>
      <c r="E154" s="109">
        <v>0.74688567404603501</v>
      </c>
      <c r="F154" s="109">
        <v>-8.0265801200871498E-2</v>
      </c>
      <c r="G154" s="109">
        <v>0.64179692160292201</v>
      </c>
      <c r="H154" s="109">
        <v>-0.92405619027554098</v>
      </c>
      <c r="I154" s="109">
        <v>-0.60807400839140502</v>
      </c>
      <c r="J154" s="109">
        <v>0.52439828725832005</v>
      </c>
      <c r="K154" s="109">
        <v>-0.73928138464008297</v>
      </c>
      <c r="L154" s="109" t="s">
        <v>1078</v>
      </c>
      <c r="M154" s="109" t="s">
        <v>1070</v>
      </c>
      <c r="N154" s="109" t="s">
        <v>1071</v>
      </c>
      <c r="O154" s="109" t="s">
        <v>1075</v>
      </c>
      <c r="P154" s="109" t="s">
        <v>1083</v>
      </c>
      <c r="Q154" s="109" t="s">
        <v>1069</v>
      </c>
      <c r="R154" s="109" t="s">
        <v>1075</v>
      </c>
      <c r="S154" s="109" t="s">
        <v>1069</v>
      </c>
      <c r="T154" s="109" t="s">
        <v>1072</v>
      </c>
      <c r="U154" s="109">
        <v>99</v>
      </c>
      <c r="V154" s="109">
        <v>1.1137612410148701</v>
      </c>
      <c r="W154" s="109">
        <v>1.18937592311616</v>
      </c>
      <c r="X154" s="109">
        <v>1.0895439208048101</v>
      </c>
      <c r="Y154" s="109">
        <v>0.95612593097916898</v>
      </c>
      <c r="Z154" s="109">
        <v>1.34451207270988</v>
      </c>
      <c r="AA154" s="109">
        <v>0.83613257274625497</v>
      </c>
      <c r="AB154" s="109">
        <v>0.65540678750755099</v>
      </c>
      <c r="AC154" s="109">
        <v>0.98691217860499802</v>
      </c>
      <c r="AD154" s="109">
        <v>0.99851787346563803</v>
      </c>
      <c r="AE154" s="109">
        <v>0.66675815848290898</v>
      </c>
      <c r="AF154" s="109">
        <v>0.95620681172127897</v>
      </c>
      <c r="AG154" s="109">
        <v>1.3006519983418301</v>
      </c>
      <c r="AH154" s="109">
        <v>0.87016028320060201</v>
      </c>
    </row>
    <row r="155" spans="1:34" x14ac:dyDescent="0.25">
      <c r="A155" s="109" t="s">
        <v>1383</v>
      </c>
      <c r="B155" s="109" t="s">
        <v>1384</v>
      </c>
      <c r="C155" s="109">
        <v>24952.2</v>
      </c>
      <c r="D155" s="109">
        <v>0.21026794293728099</v>
      </c>
      <c r="E155" s="109">
        <v>0.31635623829989501</v>
      </c>
      <c r="F155" s="109">
        <v>-8.0265801200871498E-2</v>
      </c>
      <c r="G155" s="109">
        <v>0.66194090607236</v>
      </c>
      <c r="H155" s="109">
        <v>-0.906481765010828</v>
      </c>
      <c r="I155" s="109">
        <v>0.41579216229600602</v>
      </c>
      <c r="J155" s="109">
        <v>-0.32437573387081697</v>
      </c>
      <c r="K155" s="109">
        <v>0.34540752811782099</v>
      </c>
      <c r="L155" s="109" t="s">
        <v>1075</v>
      </c>
      <c r="M155" s="109" t="s">
        <v>1075</v>
      </c>
      <c r="N155" s="109" t="s">
        <v>1071</v>
      </c>
      <c r="O155" s="109" t="s">
        <v>1075</v>
      </c>
      <c r="P155" s="109" t="s">
        <v>1083</v>
      </c>
      <c r="Q155" s="109" t="s">
        <v>1071</v>
      </c>
      <c r="R155" s="109" t="s">
        <v>1071</v>
      </c>
      <c r="S155" s="109" t="s">
        <v>1075</v>
      </c>
      <c r="T155" s="109" t="s">
        <v>1072</v>
      </c>
      <c r="U155" s="109">
        <v>153</v>
      </c>
      <c r="V155" s="109">
        <v>-0.40856340096444699</v>
      </c>
      <c r="W155" s="109">
        <v>-0.61858562037829301</v>
      </c>
      <c r="X155" s="109">
        <v>-0.40113130659825103</v>
      </c>
      <c r="Y155" s="109">
        <v>-0.13771540496083901</v>
      </c>
      <c r="Z155" s="109">
        <v>-0.46157313115189003</v>
      </c>
      <c r="AA155" s="109">
        <v>-0.85129148023849599</v>
      </c>
      <c r="AB155" s="109">
        <v>-0.634820421918175</v>
      </c>
      <c r="AC155" s="109">
        <v>0.44565007790378702</v>
      </c>
      <c r="AD155" s="109">
        <v>0.17631176963244299</v>
      </c>
      <c r="AE155" s="109">
        <v>-0.231727978178491</v>
      </c>
      <c r="AF155" s="109">
        <v>-0.43307855185687799</v>
      </c>
      <c r="AG155" s="109">
        <v>-0.31612406039906799</v>
      </c>
      <c r="AH155" s="109">
        <v>0.21026794293728099</v>
      </c>
    </row>
    <row r="156" spans="1:34" x14ac:dyDescent="0.25">
      <c r="A156" s="109" t="s">
        <v>1385</v>
      </c>
      <c r="B156" s="109" t="s">
        <v>1386</v>
      </c>
      <c r="C156" s="109">
        <v>8517.7000000000007</v>
      </c>
      <c r="D156" s="109">
        <v>1.4433912032190701</v>
      </c>
      <c r="E156" s="109">
        <v>-0.41483079576973803</v>
      </c>
      <c r="F156" s="109">
        <v>-8.0265801200871498E-2</v>
      </c>
      <c r="G156" s="109">
        <v>1.1891181953211301</v>
      </c>
      <c r="H156" s="109">
        <v>-0.76424599434615803</v>
      </c>
      <c r="I156" s="109">
        <v>-0.77359015235161299</v>
      </c>
      <c r="J156" s="109">
        <v>-6.3304819485661995E-2</v>
      </c>
      <c r="K156" s="109">
        <v>-7.9576108544295907E-2</v>
      </c>
      <c r="L156" s="109" t="s">
        <v>1098</v>
      </c>
      <c r="M156" s="109" t="s">
        <v>1069</v>
      </c>
      <c r="N156" s="109" t="s">
        <v>1071</v>
      </c>
      <c r="O156" s="109" t="s">
        <v>1070</v>
      </c>
      <c r="P156" s="109" t="s">
        <v>1083</v>
      </c>
      <c r="Q156" s="109" t="s">
        <v>1069</v>
      </c>
      <c r="R156" s="109" t="s">
        <v>1071</v>
      </c>
      <c r="S156" s="109" t="s">
        <v>1071</v>
      </c>
      <c r="T156" s="109" t="s">
        <v>1072</v>
      </c>
      <c r="U156" s="109">
        <v>39</v>
      </c>
      <c r="V156" s="109">
        <v>0.169499210591921</v>
      </c>
      <c r="W156" s="109">
        <v>-8.62002996597558E-2</v>
      </c>
      <c r="X156" s="109">
        <v>-0.43390657410710198</v>
      </c>
      <c r="Y156" s="109">
        <v>-0.35743660112894599</v>
      </c>
      <c r="Z156" s="109">
        <v>-0.22013429457971001</v>
      </c>
      <c r="AA156" s="109">
        <v>-0.13190648903497801</v>
      </c>
      <c r="AB156" s="109">
        <v>0.25714886980423801</v>
      </c>
      <c r="AC156" s="109">
        <v>0.89807452767492302</v>
      </c>
      <c r="AD156" s="109">
        <v>1.0235907840148499</v>
      </c>
      <c r="AE156" s="109">
        <v>0.70767681391579995</v>
      </c>
      <c r="AF156" s="109">
        <v>1.1112882972642599</v>
      </c>
      <c r="AG156" s="109">
        <v>2.0621492058180002</v>
      </c>
      <c r="AH156" s="109">
        <v>1.4433912032190701</v>
      </c>
    </row>
    <row r="157" spans="1:34" x14ac:dyDescent="0.25">
      <c r="A157" s="109" t="s">
        <v>1387</v>
      </c>
      <c r="B157" s="109" t="s">
        <v>1388</v>
      </c>
      <c r="C157" s="109">
        <v>12705.3</v>
      </c>
      <c r="D157" s="109">
        <v>0.44585998284210698</v>
      </c>
      <c r="E157" s="109">
        <v>1.6224868406742701</v>
      </c>
      <c r="F157" s="109">
        <v>-8.0265801200871498E-2</v>
      </c>
      <c r="G157" s="109">
        <v>0.315506580358561</v>
      </c>
      <c r="H157" s="109">
        <v>-1.2937947368394001</v>
      </c>
      <c r="I157" s="109">
        <v>-0.85425653792043099</v>
      </c>
      <c r="J157" s="109">
        <v>-0.60245793877613596</v>
      </c>
      <c r="K157" s="109">
        <v>-0.29100936396570498</v>
      </c>
      <c r="L157" s="109" t="s">
        <v>1075</v>
      </c>
      <c r="M157" s="109" t="s">
        <v>1070</v>
      </c>
      <c r="N157" s="109" t="s">
        <v>1071</v>
      </c>
      <c r="O157" s="109" t="s">
        <v>1071</v>
      </c>
      <c r="P157" s="109" t="s">
        <v>1083</v>
      </c>
      <c r="Q157" s="109" t="s">
        <v>1069</v>
      </c>
      <c r="R157" s="109" t="s">
        <v>1069</v>
      </c>
      <c r="S157" s="109" t="s">
        <v>1069</v>
      </c>
      <c r="T157" s="109" t="s">
        <v>1072</v>
      </c>
      <c r="U157" s="109">
        <v>132</v>
      </c>
      <c r="V157" s="109">
        <v>0.215028673113946</v>
      </c>
      <c r="W157" s="109">
        <v>-8.8950740363117398E-2</v>
      </c>
      <c r="X157" s="109">
        <v>-0.430770587085609</v>
      </c>
      <c r="Y157" s="109">
        <v>-0.385872389630187</v>
      </c>
      <c r="Z157" s="109">
        <v>-0.110450744110108</v>
      </c>
      <c r="AA157" s="109">
        <v>-9.3801222617366994E-2</v>
      </c>
      <c r="AB157" s="109">
        <v>0.1463850874239</v>
      </c>
      <c r="AC157" s="109">
        <v>0.63245957702163402</v>
      </c>
      <c r="AD157" s="109">
        <v>0.68253201184894696</v>
      </c>
      <c r="AE157" s="109">
        <v>0.28951197364173897</v>
      </c>
      <c r="AF157" s="109">
        <v>0.50759726473626199</v>
      </c>
      <c r="AG157" s="109">
        <v>0.861941003491279</v>
      </c>
      <c r="AH157" s="109">
        <v>0.44585998284210698</v>
      </c>
    </row>
    <row r="158" spans="1:34" x14ac:dyDescent="0.25">
      <c r="A158" s="109" t="s">
        <v>1389</v>
      </c>
      <c r="B158" s="109" t="s">
        <v>1390</v>
      </c>
      <c r="C158" s="109">
        <v>12500</v>
      </c>
      <c r="D158" s="109">
        <v>1.2326936520390901</v>
      </c>
      <c r="E158" s="109">
        <v>2.3720365075357499</v>
      </c>
      <c r="F158" s="109">
        <v>0.30974113986180302</v>
      </c>
      <c r="G158" s="109">
        <v>0.40324332302884502</v>
      </c>
      <c r="H158" s="109">
        <v>-0.68361697663878596</v>
      </c>
      <c r="I158" s="109">
        <v>-1.16491806200123</v>
      </c>
      <c r="J158" s="109">
        <v>-0.80411160184693697</v>
      </c>
      <c r="K158" s="109">
        <v>0.26718560340714498</v>
      </c>
      <c r="L158" s="109" t="s">
        <v>1098</v>
      </c>
      <c r="M158" s="109" t="s">
        <v>1070</v>
      </c>
      <c r="N158" s="109" t="s">
        <v>1071</v>
      </c>
      <c r="O158" s="109" t="s">
        <v>1071</v>
      </c>
      <c r="P158" s="109" t="s">
        <v>1069</v>
      </c>
      <c r="Q158" s="109" t="s">
        <v>1083</v>
      </c>
      <c r="R158" s="109" t="s">
        <v>1069</v>
      </c>
      <c r="S158" s="109" t="s">
        <v>1075</v>
      </c>
      <c r="T158" s="109" t="s">
        <v>1072</v>
      </c>
      <c r="U158" s="109">
        <v>58</v>
      </c>
      <c r="V158" s="109">
        <v>1.0459230473299601</v>
      </c>
      <c r="W158" s="109">
        <v>1.28293315260394</v>
      </c>
      <c r="X158" s="109">
        <v>0.81169268300221897</v>
      </c>
      <c r="Y158" s="109">
        <v>0.64464146480645601</v>
      </c>
      <c r="Z158" s="109">
        <v>1.1746604946008099</v>
      </c>
      <c r="AA158" s="109">
        <v>1.2055641119823099</v>
      </c>
      <c r="AB158" s="109">
        <v>1.38398568009789</v>
      </c>
      <c r="AC158" s="109">
        <v>1.2250757256284399</v>
      </c>
      <c r="AD158" s="109">
        <v>1.11687654872285</v>
      </c>
      <c r="AE158" s="109">
        <v>1.3948639091734001</v>
      </c>
      <c r="AF158" s="109">
        <v>1.20282225800015</v>
      </c>
      <c r="AG158" s="109">
        <v>1.4310943465430801</v>
      </c>
      <c r="AH158" s="109">
        <v>1.2326936520390901</v>
      </c>
    </row>
    <row r="159" spans="1:34" x14ac:dyDescent="0.25">
      <c r="A159" s="109" t="s">
        <v>1391</v>
      </c>
      <c r="B159" s="109" t="s">
        <v>1392</v>
      </c>
      <c r="C159" s="109">
        <v>68050.7</v>
      </c>
      <c r="D159" s="109">
        <v>0.13977024722516501</v>
      </c>
      <c r="E159" s="109">
        <v>-0.674969848852631</v>
      </c>
      <c r="F159" s="109">
        <v>-8.0265801200871498E-2</v>
      </c>
      <c r="G159" s="109">
        <v>0.85625988646351703</v>
      </c>
      <c r="H159" s="109">
        <v>-1.2391315554571001</v>
      </c>
      <c r="I159" s="109">
        <v>-1.43750844932402</v>
      </c>
      <c r="J159" s="109">
        <v>-1.4125968295167499</v>
      </c>
      <c r="K159" s="109">
        <v>-2.7352783541801702</v>
      </c>
      <c r="L159" s="109" t="s">
        <v>1075</v>
      </c>
      <c r="M159" s="109" t="s">
        <v>1083</v>
      </c>
      <c r="N159" s="109" t="s">
        <v>1071</v>
      </c>
      <c r="O159" s="109" t="s">
        <v>1075</v>
      </c>
      <c r="P159" s="109" t="s">
        <v>1083</v>
      </c>
      <c r="Q159" s="109" t="s">
        <v>1083</v>
      </c>
      <c r="R159" s="109" t="s">
        <v>1083</v>
      </c>
      <c r="S159" s="109" t="s">
        <v>1083</v>
      </c>
      <c r="T159" s="109" t="s">
        <v>1072</v>
      </c>
      <c r="U159" s="109">
        <v>158</v>
      </c>
      <c r="V159" s="109">
        <v>-0.21588349827783801</v>
      </c>
      <c r="W159" s="109">
        <v>-0.22454554033329499</v>
      </c>
      <c r="X159" s="109">
        <v>-0.108550759843014</v>
      </c>
      <c r="Y159" s="109">
        <v>-8.21178435281055E-2</v>
      </c>
      <c r="Z159" s="109">
        <v>-0.21734926320792899</v>
      </c>
      <c r="AA159" s="109">
        <v>-0.37223192346263501</v>
      </c>
      <c r="AB159" s="109">
        <v>-0.15344275467808999</v>
      </c>
      <c r="AC159" s="109">
        <v>0.147471186307676</v>
      </c>
      <c r="AD159" s="109">
        <v>4.12473130728334E-2</v>
      </c>
      <c r="AE159" s="109">
        <v>-0.50606032482873198</v>
      </c>
      <c r="AF159" s="109">
        <v>-0.318286974903005</v>
      </c>
      <c r="AG159" s="109">
        <v>0.24588813123915401</v>
      </c>
      <c r="AH159" s="109">
        <v>0.13977024722516501</v>
      </c>
    </row>
    <row r="160" spans="1:34" x14ac:dyDescent="0.25">
      <c r="A160" s="109" t="s">
        <v>1393</v>
      </c>
      <c r="B160" s="109" t="s">
        <v>1394</v>
      </c>
      <c r="C160" s="109">
        <v>16436.3</v>
      </c>
      <c r="D160" s="109">
        <v>0.78950561569570299</v>
      </c>
      <c r="E160" s="109">
        <v>0.20442562596951599</v>
      </c>
      <c r="F160" s="109">
        <v>-8.0265801200871498E-2</v>
      </c>
      <c r="G160" s="109">
        <v>0.88501748435620697</v>
      </c>
      <c r="H160" s="109">
        <v>-1.3816692132739701</v>
      </c>
      <c r="I160" s="109">
        <v>-1.42532990714478</v>
      </c>
      <c r="J160" s="109">
        <v>-0.32130101781768899</v>
      </c>
      <c r="K160" s="109">
        <v>-2.6972259547344799</v>
      </c>
      <c r="L160" s="109" t="s">
        <v>1078</v>
      </c>
      <c r="M160" s="109" t="s">
        <v>1075</v>
      </c>
      <c r="N160" s="109" t="s">
        <v>1071</v>
      </c>
      <c r="O160" s="109" t="s">
        <v>1075</v>
      </c>
      <c r="P160" s="109" t="s">
        <v>1083</v>
      </c>
      <c r="Q160" s="109" t="s">
        <v>1083</v>
      </c>
      <c r="R160" s="109" t="s">
        <v>1071</v>
      </c>
      <c r="S160" s="109" t="s">
        <v>1083</v>
      </c>
      <c r="T160" s="109" t="s">
        <v>1072</v>
      </c>
      <c r="U160" s="109">
        <v>108</v>
      </c>
      <c r="V160" s="109">
        <v>0.62544077668595</v>
      </c>
      <c r="W160" s="109">
        <v>0.67636533576273705</v>
      </c>
      <c r="X160" s="109">
        <v>0.54494685693704503</v>
      </c>
      <c r="Y160" s="109">
        <v>0.22617225513283901</v>
      </c>
      <c r="Z160" s="109">
        <v>0.20399596778777501</v>
      </c>
      <c r="AA160" s="109">
        <v>0.46773241641791302</v>
      </c>
      <c r="AB160" s="109">
        <v>1.0324534916443899</v>
      </c>
      <c r="AC160" s="109">
        <v>1.29587991602844</v>
      </c>
      <c r="AD160" s="109">
        <v>0.871282373820776</v>
      </c>
      <c r="AE160" s="109">
        <v>0.39680745110110399</v>
      </c>
      <c r="AF160" s="109">
        <v>0.60119748083982705</v>
      </c>
      <c r="AG160" s="109">
        <v>1.10160482496206</v>
      </c>
      <c r="AH160" s="109">
        <v>0.78950561569570299</v>
      </c>
    </row>
    <row r="161" spans="1:34" x14ac:dyDescent="0.25">
      <c r="A161" s="109" t="s">
        <v>1395</v>
      </c>
      <c r="B161" s="109" t="s">
        <v>1396</v>
      </c>
      <c r="C161" s="109">
        <v>10764.2</v>
      </c>
      <c r="D161" s="109">
        <v>-0.87007751098678898</v>
      </c>
      <c r="E161" s="109">
        <v>-7.7217492545920294E-2</v>
      </c>
      <c r="F161" s="109">
        <v>-8.0265801200871498E-2</v>
      </c>
      <c r="G161" s="109">
        <v>0.734342156920608</v>
      </c>
      <c r="H161" s="109">
        <v>-1.2875611892462899</v>
      </c>
      <c r="I161" s="109">
        <v>-0.52479943243605098</v>
      </c>
      <c r="J161" s="109">
        <v>0.195999229791848</v>
      </c>
      <c r="K161" s="109">
        <v>-2.1305624840844501</v>
      </c>
      <c r="L161" s="109" t="s">
        <v>1083</v>
      </c>
      <c r="M161" s="109" t="s">
        <v>1071</v>
      </c>
      <c r="N161" s="109" t="s">
        <v>1071</v>
      </c>
      <c r="O161" s="109" t="s">
        <v>1075</v>
      </c>
      <c r="P161" s="109" t="s">
        <v>1083</v>
      </c>
      <c r="Q161" s="109" t="s">
        <v>1069</v>
      </c>
      <c r="R161" s="109" t="s">
        <v>1075</v>
      </c>
      <c r="S161" s="109" t="s">
        <v>1083</v>
      </c>
      <c r="T161" s="109" t="s">
        <v>1072</v>
      </c>
      <c r="U161" s="109">
        <v>203</v>
      </c>
      <c r="V161" s="109">
        <v>-0.12899800796515301</v>
      </c>
      <c r="W161" s="109">
        <v>-0.108117390058812</v>
      </c>
      <c r="X161" s="109">
        <v>3.8858473172493302E-2</v>
      </c>
      <c r="Y161" s="109">
        <v>-2.01924954113352E-2</v>
      </c>
      <c r="Z161" s="109">
        <v>-8.1134988370365202E-2</v>
      </c>
      <c r="AA161" s="109">
        <v>4.2142073871967799E-2</v>
      </c>
      <c r="AB161" s="109">
        <v>0.60619170840678005</v>
      </c>
      <c r="AC161" s="109">
        <v>0.65613372777806001</v>
      </c>
      <c r="AD161" s="109">
        <v>-0.68842597727320898</v>
      </c>
      <c r="AE161" s="109">
        <v>-0.96394949873383096</v>
      </c>
      <c r="AF161" s="109">
        <v>-1.12043972819872</v>
      </c>
      <c r="AG161" s="109">
        <v>-1.0495464559298</v>
      </c>
      <c r="AH161" s="109">
        <v>-0.87007751098678898</v>
      </c>
    </row>
    <row r="162" spans="1:34" x14ac:dyDescent="0.25">
      <c r="A162" s="109" t="s">
        <v>1397</v>
      </c>
      <c r="B162" s="109" t="s">
        <v>1398</v>
      </c>
      <c r="C162" s="109">
        <v>6614.2</v>
      </c>
      <c r="D162" s="109">
        <v>-0.28357528886080902</v>
      </c>
      <c r="E162" s="109">
        <v>-3.1096613770169E-2</v>
      </c>
      <c r="F162" s="109">
        <v>-0.47027274226354598</v>
      </c>
      <c r="G162" s="109">
        <v>0.86440423577996195</v>
      </c>
      <c r="H162" s="109">
        <v>-1.34433165119933</v>
      </c>
      <c r="I162" s="109">
        <v>-1.1535767427316601</v>
      </c>
      <c r="J162" s="109">
        <v>-0.137863912588852</v>
      </c>
      <c r="K162" s="109">
        <v>-2.35258136860234</v>
      </c>
      <c r="L162" s="109" t="s">
        <v>1069</v>
      </c>
      <c r="M162" s="109" t="s">
        <v>1071</v>
      </c>
      <c r="N162" s="109" t="s">
        <v>1069</v>
      </c>
      <c r="O162" s="109" t="s">
        <v>1075</v>
      </c>
      <c r="P162" s="109" t="s">
        <v>1083</v>
      </c>
      <c r="Q162" s="109" t="s">
        <v>1083</v>
      </c>
      <c r="R162" s="109" t="s">
        <v>1071</v>
      </c>
      <c r="S162" s="109" t="s">
        <v>1083</v>
      </c>
      <c r="T162" s="109" t="s">
        <v>1072</v>
      </c>
      <c r="U162" s="109">
        <v>186</v>
      </c>
      <c r="V162" s="109">
        <v>-0.34993073072311598</v>
      </c>
      <c r="W162" s="109">
        <v>-3.4940023254437798E-2</v>
      </c>
      <c r="X162" s="109">
        <v>-0.66989640570898601</v>
      </c>
      <c r="Y162" s="109">
        <v>-0.82688629760547305</v>
      </c>
      <c r="Z162" s="109">
        <v>-0.38812146188788699</v>
      </c>
      <c r="AA162" s="109">
        <v>-0.16733525402426799</v>
      </c>
      <c r="AB162" s="109">
        <v>0.19819795959703801</v>
      </c>
      <c r="AC162" s="109">
        <v>0.67661451609704604</v>
      </c>
      <c r="AD162" s="109">
        <v>8.8488461122622805E-2</v>
      </c>
      <c r="AE162" s="109">
        <v>6.2896860683512107E-2</v>
      </c>
      <c r="AF162" s="109">
        <v>-4.4875898584660803E-2</v>
      </c>
      <c r="AG162" s="109">
        <v>0.232207810892121</v>
      </c>
      <c r="AH162" s="109">
        <v>-0.28357528886080902</v>
      </c>
    </row>
    <row r="163" spans="1:34" x14ac:dyDescent="0.25">
      <c r="A163" s="109" t="s">
        <v>1399</v>
      </c>
      <c r="B163" s="109" t="s">
        <v>1400</v>
      </c>
      <c r="C163" s="109">
        <v>8728.2999999999993</v>
      </c>
      <c r="D163" s="109">
        <v>1.07209501363444</v>
      </c>
      <c r="E163" s="109">
        <v>0.40573170873353398</v>
      </c>
      <c r="F163" s="109">
        <v>1.47976196304983</v>
      </c>
      <c r="G163" s="109">
        <v>0.81409821641643099</v>
      </c>
      <c r="H163" s="109">
        <v>-0.35321277481937702</v>
      </c>
      <c r="I163" s="109">
        <v>1.11595817540785</v>
      </c>
      <c r="J163" s="109">
        <v>4.5033859420274498E-2</v>
      </c>
      <c r="K163" s="109">
        <v>0.332704773202041</v>
      </c>
      <c r="L163" s="109" t="s">
        <v>1098</v>
      </c>
      <c r="M163" s="109" t="s">
        <v>1075</v>
      </c>
      <c r="N163" s="109" t="s">
        <v>1070</v>
      </c>
      <c r="O163" s="109" t="s">
        <v>1075</v>
      </c>
      <c r="P163" s="109" t="s">
        <v>1069</v>
      </c>
      <c r="Q163" s="109" t="s">
        <v>1070</v>
      </c>
      <c r="R163" s="109" t="s">
        <v>1075</v>
      </c>
      <c r="S163" s="109" t="s">
        <v>1075</v>
      </c>
      <c r="T163" s="109" t="s">
        <v>1072</v>
      </c>
      <c r="U163" s="109">
        <v>78</v>
      </c>
      <c r="V163" s="109">
        <v>0.77249557337093</v>
      </c>
      <c r="W163" s="109">
        <v>0.71775379879605095</v>
      </c>
      <c r="X163" s="109">
        <v>0.44638872945135599</v>
      </c>
      <c r="Y163" s="109">
        <v>0.39488739047709398</v>
      </c>
      <c r="Z163" s="109">
        <v>0.43877609334138801</v>
      </c>
      <c r="AA163" s="109">
        <v>0.44276056868927199</v>
      </c>
      <c r="AB163" s="109">
        <v>0.60644545135545902</v>
      </c>
      <c r="AC163" s="109">
        <v>0.63315534960029696</v>
      </c>
      <c r="AD163" s="109">
        <v>0.60225929870428097</v>
      </c>
      <c r="AE163" s="109">
        <v>0.66634747930754301</v>
      </c>
      <c r="AF163" s="109">
        <v>0.93937060705543196</v>
      </c>
      <c r="AG163" s="109">
        <v>1.028665917219</v>
      </c>
      <c r="AH163" s="109">
        <v>1.07209501363444</v>
      </c>
    </row>
    <row r="164" spans="1:34" x14ac:dyDescent="0.25">
      <c r="A164" s="109" t="s">
        <v>1401</v>
      </c>
      <c r="B164" s="109" t="s">
        <v>1402</v>
      </c>
      <c r="C164" s="109">
        <v>1843.9</v>
      </c>
      <c r="D164" s="109">
        <v>1.15157470165992</v>
      </c>
      <c r="E164" s="109">
        <v>-1.54816440015761E-2</v>
      </c>
      <c r="F164" s="109">
        <v>1.47976196304983</v>
      </c>
      <c r="G164" s="109">
        <v>1.09906434997517</v>
      </c>
      <c r="H164" s="109">
        <v>-0.67728161019469701</v>
      </c>
      <c r="I164" s="109">
        <v>0.87873082346965004</v>
      </c>
      <c r="J164" s="109">
        <v>1.4512058661921501</v>
      </c>
      <c r="K164" s="109"/>
      <c r="L164" s="109" t="s">
        <v>1098</v>
      </c>
      <c r="M164" s="109" t="s">
        <v>1071</v>
      </c>
      <c r="N164" s="109" t="s">
        <v>1070</v>
      </c>
      <c r="O164" s="109" t="s">
        <v>1070</v>
      </c>
      <c r="P164" s="109" t="s">
        <v>1069</v>
      </c>
      <c r="Q164" s="109" t="s">
        <v>1075</v>
      </c>
      <c r="R164" s="109" t="s">
        <v>1070</v>
      </c>
      <c r="S164" s="109"/>
      <c r="T164" s="109" t="s">
        <v>1072</v>
      </c>
      <c r="U164" s="109">
        <v>66</v>
      </c>
      <c r="V164" s="109">
        <v>0.43409621431816597</v>
      </c>
      <c r="W164" s="109">
        <v>0.62173787541510595</v>
      </c>
      <c r="X164" s="109">
        <v>0.34997856392811999</v>
      </c>
      <c r="Y164" s="109">
        <v>-0.10812802614233</v>
      </c>
      <c r="Z164" s="109">
        <v>0.12837222080878899</v>
      </c>
      <c r="AA164" s="109">
        <v>0.43344522234424798</v>
      </c>
      <c r="AB164" s="109">
        <v>0.53825461237535499</v>
      </c>
      <c r="AC164" s="109">
        <v>0.67921506063979897</v>
      </c>
      <c r="AD164" s="109">
        <v>0.59253426873134696</v>
      </c>
      <c r="AE164" s="109">
        <v>0.45137447272234299</v>
      </c>
      <c r="AF164" s="109">
        <v>0.75238576721181005</v>
      </c>
      <c r="AG164" s="109">
        <v>1.04150926836635</v>
      </c>
      <c r="AH164" s="109">
        <v>1.15157470165992</v>
      </c>
    </row>
    <row r="165" spans="1:34" x14ac:dyDescent="0.25">
      <c r="A165" s="109" t="s">
        <v>1403</v>
      </c>
      <c r="B165" s="109" t="s">
        <v>1404</v>
      </c>
      <c r="C165" s="109">
        <v>16557.5</v>
      </c>
      <c r="D165" s="109">
        <v>0.47519322175900502</v>
      </c>
      <c r="E165" s="109">
        <v>0.24816348603896099</v>
      </c>
      <c r="F165" s="109">
        <v>1.47976196304983</v>
      </c>
      <c r="G165" s="109">
        <v>0.47912765843418398</v>
      </c>
      <c r="H165" s="109">
        <v>-0.61780114530738806</v>
      </c>
      <c r="I165" s="109">
        <v>1.81827014784675</v>
      </c>
      <c r="J165" s="109">
        <v>-0.43580460909192797</v>
      </c>
      <c r="K165" s="109">
        <v>0.24389721939488301</v>
      </c>
      <c r="L165" s="109" t="s">
        <v>1075</v>
      </c>
      <c r="M165" s="109" t="s">
        <v>1075</v>
      </c>
      <c r="N165" s="109" t="s">
        <v>1070</v>
      </c>
      <c r="O165" s="109" t="s">
        <v>1071</v>
      </c>
      <c r="P165" s="109" t="s">
        <v>1069</v>
      </c>
      <c r="Q165" s="109" t="s">
        <v>1070</v>
      </c>
      <c r="R165" s="109" t="s">
        <v>1069</v>
      </c>
      <c r="S165" s="109" t="s">
        <v>1071</v>
      </c>
      <c r="T165" s="109" t="s">
        <v>1072</v>
      </c>
      <c r="U165" s="109">
        <v>130</v>
      </c>
      <c r="V165" s="109">
        <v>0.33785709502808497</v>
      </c>
      <c r="W165" s="109">
        <v>0.401182795497386</v>
      </c>
      <c r="X165" s="109">
        <v>1.37959582198768E-2</v>
      </c>
      <c r="Y165" s="109">
        <v>5.3025167864174097E-3</v>
      </c>
      <c r="Z165" s="109">
        <v>0.15821985595847499</v>
      </c>
      <c r="AA165" s="109">
        <v>0.25505730565207702</v>
      </c>
      <c r="AB165" s="109">
        <v>0.48261685893596101</v>
      </c>
      <c r="AC165" s="109">
        <v>0.54004079769679703</v>
      </c>
      <c r="AD165" s="109">
        <v>0.608847900220991</v>
      </c>
      <c r="AE165" s="109">
        <v>0.30159446835776199</v>
      </c>
      <c r="AF165" s="109">
        <v>0.440146853670352</v>
      </c>
      <c r="AG165" s="109">
        <v>0.59821846754334196</v>
      </c>
      <c r="AH165" s="109">
        <v>0.47519322175900502</v>
      </c>
    </row>
    <row r="166" spans="1:34" x14ac:dyDescent="0.25">
      <c r="A166" s="109" t="s">
        <v>1405</v>
      </c>
      <c r="B166" s="109" t="s">
        <v>1406</v>
      </c>
      <c r="C166" s="109">
        <v>29794.7</v>
      </c>
      <c r="D166" s="109">
        <v>0.42172655958973299</v>
      </c>
      <c r="E166" s="109">
        <v>2.9087061713082698</v>
      </c>
      <c r="F166" s="109">
        <v>-1.2502866243888899</v>
      </c>
      <c r="G166" s="109">
        <v>-0.59870533892610001</v>
      </c>
      <c r="H166" s="109">
        <v>0.54674431805837298</v>
      </c>
      <c r="I166" s="109">
        <v>1.2914828449804701</v>
      </c>
      <c r="J166" s="109">
        <v>-0.71927639823935696</v>
      </c>
      <c r="K166" s="109">
        <v>1.4216279375985399</v>
      </c>
      <c r="L166" s="109" t="s">
        <v>1075</v>
      </c>
      <c r="M166" s="109" t="s">
        <v>1070</v>
      </c>
      <c r="N166" s="109" t="s">
        <v>1083</v>
      </c>
      <c r="O166" s="109" t="s">
        <v>1069</v>
      </c>
      <c r="P166" s="109" t="s">
        <v>1075</v>
      </c>
      <c r="Q166" s="109" t="s">
        <v>1070</v>
      </c>
      <c r="R166" s="109" t="s">
        <v>1069</v>
      </c>
      <c r="S166" s="109" t="s">
        <v>1070</v>
      </c>
      <c r="T166" s="109" t="s">
        <v>1072</v>
      </c>
      <c r="U166" s="109">
        <v>134</v>
      </c>
      <c r="V166" s="109">
        <v>-0.25432402239934598</v>
      </c>
      <c r="W166" s="109">
        <v>-0.23322805828399801</v>
      </c>
      <c r="X166" s="109">
        <v>-0.48348894595467301</v>
      </c>
      <c r="Y166" s="109">
        <v>-0.63394211570832004</v>
      </c>
      <c r="Z166" s="109">
        <v>-0.64702779463775595</v>
      </c>
      <c r="AA166" s="109">
        <v>-0.50341419400309295</v>
      </c>
      <c r="AB166" s="109">
        <v>-0.17014797293685599</v>
      </c>
      <c r="AC166" s="109">
        <v>0.170071985585346</v>
      </c>
      <c r="AD166" s="109">
        <v>0.30919737694679</v>
      </c>
      <c r="AE166" s="109">
        <v>-2.5849667168896001E-2</v>
      </c>
      <c r="AF166" s="109">
        <v>0.200139457247619</v>
      </c>
      <c r="AG166" s="109">
        <v>0.487096813721765</v>
      </c>
      <c r="AH166" s="109">
        <v>0.42172655958973299</v>
      </c>
    </row>
    <row r="167" spans="1:34" x14ac:dyDescent="0.25">
      <c r="A167" s="109" t="s">
        <v>1407</v>
      </c>
      <c r="B167" s="109" t="s">
        <v>1408</v>
      </c>
      <c r="C167" s="109">
        <v>22494.799999999999</v>
      </c>
      <c r="D167" s="109">
        <v>0.89193169250187998</v>
      </c>
      <c r="E167" s="109">
        <v>2.5710430159711901</v>
      </c>
      <c r="F167" s="109">
        <v>0.69974808092447704</v>
      </c>
      <c r="G167" s="109">
        <v>0.46686355403396901</v>
      </c>
      <c r="H167" s="109">
        <v>0.41630831386753397</v>
      </c>
      <c r="I167" s="109">
        <v>1.4261962573070299</v>
      </c>
      <c r="J167" s="109">
        <v>-0.75595515894753795</v>
      </c>
      <c r="K167" s="109">
        <v>0.93742064329776897</v>
      </c>
      <c r="L167" s="109" t="s">
        <v>1098</v>
      </c>
      <c r="M167" s="109" t="s">
        <v>1070</v>
      </c>
      <c r="N167" s="109" t="s">
        <v>1075</v>
      </c>
      <c r="O167" s="109" t="s">
        <v>1071</v>
      </c>
      <c r="P167" s="109" t="s">
        <v>1075</v>
      </c>
      <c r="Q167" s="109" t="s">
        <v>1070</v>
      </c>
      <c r="R167" s="109" t="s">
        <v>1069</v>
      </c>
      <c r="S167" s="109" t="s">
        <v>1070</v>
      </c>
      <c r="T167" s="109" t="s">
        <v>1072</v>
      </c>
      <c r="U167" s="109">
        <v>98</v>
      </c>
      <c r="V167" s="109">
        <v>0.47003237235558498</v>
      </c>
      <c r="W167" s="109">
        <v>0.46608704811185703</v>
      </c>
      <c r="X167" s="109">
        <v>5.8609524836090103E-2</v>
      </c>
      <c r="Y167" s="109">
        <v>-5.91348058429121E-2</v>
      </c>
      <c r="Z167" s="109">
        <v>0.103719383915965</v>
      </c>
      <c r="AA167" s="109">
        <v>0.218762337628852</v>
      </c>
      <c r="AB167" s="109">
        <v>0.46562009156279299</v>
      </c>
      <c r="AC167" s="109">
        <v>0.67534217396442098</v>
      </c>
      <c r="AD167" s="109">
        <v>0.648621756972666</v>
      </c>
      <c r="AE167" s="109">
        <v>0.23058690973099899</v>
      </c>
      <c r="AF167" s="109">
        <v>0.50837987204596502</v>
      </c>
      <c r="AG167" s="109">
        <v>0.85770346292638699</v>
      </c>
      <c r="AH167" s="109">
        <v>0.89193169250187998</v>
      </c>
    </row>
    <row r="168" spans="1:34" x14ac:dyDescent="0.25">
      <c r="A168" s="109" t="s">
        <v>1409</v>
      </c>
      <c r="B168" s="109" t="s">
        <v>1410</v>
      </c>
      <c r="C168" s="109">
        <v>6939.7</v>
      </c>
      <c r="D168" s="109">
        <v>0.81548402406605702</v>
      </c>
      <c r="E168" s="109">
        <v>1.08880409400518</v>
      </c>
      <c r="F168" s="109">
        <v>1.47976196304983</v>
      </c>
      <c r="G168" s="109">
        <v>0.30827263347172001</v>
      </c>
      <c r="H168" s="109">
        <v>-0.36219007115792801</v>
      </c>
      <c r="I168" s="109">
        <v>1.48795495786993</v>
      </c>
      <c r="J168" s="109">
        <v>-0.73813522500423201</v>
      </c>
      <c r="K168" s="109">
        <v>0.32847052156344803</v>
      </c>
      <c r="L168" s="109" t="s">
        <v>1078</v>
      </c>
      <c r="M168" s="109" t="s">
        <v>1070</v>
      </c>
      <c r="N168" s="109" t="s">
        <v>1070</v>
      </c>
      <c r="O168" s="109" t="s">
        <v>1071</v>
      </c>
      <c r="P168" s="109" t="s">
        <v>1069</v>
      </c>
      <c r="Q168" s="109" t="s">
        <v>1070</v>
      </c>
      <c r="R168" s="109" t="s">
        <v>1069</v>
      </c>
      <c r="S168" s="109" t="s">
        <v>1075</v>
      </c>
      <c r="T168" s="109" t="s">
        <v>1072</v>
      </c>
      <c r="U168" s="109">
        <v>106</v>
      </c>
      <c r="V168" s="109">
        <v>0.63901741547371105</v>
      </c>
      <c r="W168" s="109">
        <v>0.84384730670371799</v>
      </c>
      <c r="X168" s="109">
        <v>0.31252197728827302</v>
      </c>
      <c r="Y168" s="109">
        <v>0.216289209852154</v>
      </c>
      <c r="Z168" s="109">
        <v>0.38496189582964502</v>
      </c>
      <c r="AA168" s="109">
        <v>0.28174127463924198</v>
      </c>
      <c r="AB168" s="109">
        <v>0.434261964510882</v>
      </c>
      <c r="AC168" s="109">
        <v>0.86603064201165203</v>
      </c>
      <c r="AD168" s="109">
        <v>0.97179712626838199</v>
      </c>
      <c r="AE168" s="109">
        <v>0.35264626942396199</v>
      </c>
      <c r="AF168" s="109">
        <v>0.60368212561405499</v>
      </c>
      <c r="AG168" s="109">
        <v>0.93652690938789296</v>
      </c>
      <c r="AH168" s="109">
        <v>0.81548402406605702</v>
      </c>
    </row>
    <row r="169" spans="1:34" x14ac:dyDescent="0.25">
      <c r="A169" s="109" t="s">
        <v>1411</v>
      </c>
      <c r="B169" s="109" t="s">
        <v>1412</v>
      </c>
      <c r="C169" s="109">
        <v>10872.1</v>
      </c>
      <c r="D169" s="109">
        <v>0.39278490580825898</v>
      </c>
      <c r="E169" s="109">
        <v>3.79604872061859</v>
      </c>
      <c r="F169" s="109">
        <v>-1.2502866243888899</v>
      </c>
      <c r="G169" s="109">
        <v>-0.15484836025904999</v>
      </c>
      <c r="H169" s="109">
        <v>1.13271210028914</v>
      </c>
      <c r="I169" s="109">
        <v>0.28992955163628897</v>
      </c>
      <c r="J169" s="109">
        <v>-0.69691672679479599</v>
      </c>
      <c r="K169" s="109">
        <v>2.0918629774891699</v>
      </c>
      <c r="L169" s="109" t="s">
        <v>1075</v>
      </c>
      <c r="M169" s="109" t="s">
        <v>1070</v>
      </c>
      <c r="N169" s="109" t="s">
        <v>1083</v>
      </c>
      <c r="O169" s="109" t="s">
        <v>1069</v>
      </c>
      <c r="P169" s="109" t="s">
        <v>1070</v>
      </c>
      <c r="Q169" s="109" t="s">
        <v>1071</v>
      </c>
      <c r="R169" s="109" t="s">
        <v>1069</v>
      </c>
      <c r="S169" s="109" t="s">
        <v>1070</v>
      </c>
      <c r="T169" s="109" t="s">
        <v>1072</v>
      </c>
      <c r="U169" s="109">
        <v>136</v>
      </c>
      <c r="V169" s="109">
        <v>-0.23881753907719</v>
      </c>
      <c r="W169" s="109">
        <v>-0.108156525835108</v>
      </c>
      <c r="X169" s="109">
        <v>-0.35038039390414999</v>
      </c>
      <c r="Y169" s="109">
        <v>-0.48135850056525997</v>
      </c>
      <c r="Z169" s="109">
        <v>-0.41721801058269498</v>
      </c>
      <c r="AA169" s="109">
        <v>-0.36782377282582601</v>
      </c>
      <c r="AB169" s="109">
        <v>-8.4612280372715301E-2</v>
      </c>
      <c r="AC169" s="109">
        <v>0.268788146090022</v>
      </c>
      <c r="AD169" s="109">
        <v>0.28242486177487403</v>
      </c>
      <c r="AE169" s="109">
        <v>-0.136618589129509</v>
      </c>
      <c r="AF169" s="109">
        <v>0.29479549364137198</v>
      </c>
      <c r="AG169" s="109">
        <v>0.72718144255483896</v>
      </c>
      <c r="AH169" s="109">
        <v>0.39278490580825898</v>
      </c>
    </row>
    <row r="170" spans="1:34" x14ac:dyDescent="0.25">
      <c r="A170" s="109" t="s">
        <v>1413</v>
      </c>
      <c r="B170" s="109" t="s">
        <v>1414</v>
      </c>
      <c r="C170" s="109">
        <v>24631.3</v>
      </c>
      <c r="D170" s="109">
        <v>0.42553074256482398</v>
      </c>
      <c r="E170" s="109">
        <v>2.7825128593235302</v>
      </c>
      <c r="F170" s="109">
        <v>-0.86027968332621996</v>
      </c>
      <c r="G170" s="109">
        <v>-0.110722176364339</v>
      </c>
      <c r="H170" s="109">
        <v>0.52446290803519302</v>
      </c>
      <c r="I170" s="109">
        <v>1.42411245386671</v>
      </c>
      <c r="J170" s="109">
        <v>-1.22056770671065</v>
      </c>
      <c r="K170" s="109">
        <v>0.474384607189962</v>
      </c>
      <c r="L170" s="109" t="s">
        <v>1075</v>
      </c>
      <c r="M170" s="109" t="s">
        <v>1070</v>
      </c>
      <c r="N170" s="109" t="s">
        <v>1069</v>
      </c>
      <c r="O170" s="109" t="s">
        <v>1069</v>
      </c>
      <c r="P170" s="109" t="s">
        <v>1075</v>
      </c>
      <c r="Q170" s="109" t="s">
        <v>1070</v>
      </c>
      <c r="R170" s="109" t="s">
        <v>1083</v>
      </c>
      <c r="S170" s="109" t="s">
        <v>1075</v>
      </c>
      <c r="T170" s="109" t="s">
        <v>1072</v>
      </c>
      <c r="U170" s="109">
        <v>133</v>
      </c>
      <c r="V170" s="109">
        <v>-4.1894140693666801E-2</v>
      </c>
      <c r="W170" s="109">
        <v>3.7498893727718398E-2</v>
      </c>
      <c r="X170" s="109">
        <v>-0.184675773073745</v>
      </c>
      <c r="Y170" s="109">
        <v>-0.33565126556147901</v>
      </c>
      <c r="Z170" s="109">
        <v>-0.42420555605147298</v>
      </c>
      <c r="AA170" s="109">
        <v>-0.23607348754365901</v>
      </c>
      <c r="AB170" s="109">
        <v>5.78372654809493E-2</v>
      </c>
      <c r="AC170" s="109">
        <v>0.206213050155172</v>
      </c>
      <c r="AD170" s="109">
        <v>0.19183304442631299</v>
      </c>
      <c r="AE170" s="109">
        <v>-0.18288100987921499</v>
      </c>
      <c r="AF170" s="109">
        <v>0.22041444521072201</v>
      </c>
      <c r="AG170" s="109">
        <v>0.60183496692445204</v>
      </c>
      <c r="AH170" s="109">
        <v>0.42553074256482398</v>
      </c>
    </row>
    <row r="171" spans="1:34" x14ac:dyDescent="0.25">
      <c r="A171" s="109" t="s">
        <v>1415</v>
      </c>
      <c r="B171" s="109" t="s">
        <v>1416</v>
      </c>
      <c r="C171" s="109">
        <v>5535.4</v>
      </c>
      <c r="D171" s="109">
        <v>0.86563740326066296</v>
      </c>
      <c r="E171" s="109">
        <v>0.18281221665087699</v>
      </c>
      <c r="F171" s="109">
        <v>0.30974113986180302</v>
      </c>
      <c r="G171" s="109">
        <v>0.86779756279101805</v>
      </c>
      <c r="H171" s="109">
        <v>-0.36053052629270699</v>
      </c>
      <c r="I171" s="109">
        <v>1.6946215934817199</v>
      </c>
      <c r="J171" s="109">
        <v>0.24567169718917201</v>
      </c>
      <c r="K171" s="109">
        <v>-0.29100936396570498</v>
      </c>
      <c r="L171" s="109" t="s">
        <v>1078</v>
      </c>
      <c r="M171" s="109" t="s">
        <v>1075</v>
      </c>
      <c r="N171" s="109" t="s">
        <v>1071</v>
      </c>
      <c r="O171" s="109" t="s">
        <v>1075</v>
      </c>
      <c r="P171" s="109" t="s">
        <v>1069</v>
      </c>
      <c r="Q171" s="109" t="s">
        <v>1070</v>
      </c>
      <c r="R171" s="109" t="s">
        <v>1075</v>
      </c>
      <c r="S171" s="109" t="s">
        <v>1069</v>
      </c>
      <c r="T171" s="109" t="s">
        <v>1072</v>
      </c>
      <c r="U171" s="109">
        <v>100</v>
      </c>
      <c r="V171" s="109">
        <v>0.134380657428293</v>
      </c>
      <c r="W171" s="109">
        <v>0.43264819183556102</v>
      </c>
      <c r="X171" s="109">
        <v>0.52364945222493398</v>
      </c>
      <c r="Y171" s="109">
        <v>0.38901954260697702</v>
      </c>
      <c r="Z171" s="109">
        <v>0.100094851284834</v>
      </c>
      <c r="AA171" s="109">
        <v>0.100577994867108</v>
      </c>
      <c r="AB171" s="109">
        <v>0.58122259290820399</v>
      </c>
      <c r="AC171" s="109">
        <v>0.79909714799975096</v>
      </c>
      <c r="AD171" s="109">
        <v>0.56291501807003097</v>
      </c>
      <c r="AE171" s="109">
        <v>0.25272804553005201</v>
      </c>
      <c r="AF171" s="109">
        <v>0.56567081473397496</v>
      </c>
      <c r="AG171" s="109">
        <v>0.72894894011880695</v>
      </c>
      <c r="AH171" s="109">
        <v>0.86563740326066296</v>
      </c>
    </row>
    <row r="172" spans="1:34" x14ac:dyDescent="0.25">
      <c r="A172" s="109" t="s">
        <v>1417</v>
      </c>
      <c r="B172" s="109" t="s">
        <v>1418</v>
      </c>
      <c r="C172" s="109">
        <v>4362.3</v>
      </c>
      <c r="D172" s="109">
        <v>0.49887197920396997</v>
      </c>
      <c r="E172" s="109">
        <v>1.79067895693509</v>
      </c>
      <c r="F172" s="109">
        <v>-0.47027274226354598</v>
      </c>
      <c r="G172" s="109">
        <v>-0.99957562286335599</v>
      </c>
      <c r="H172" s="109">
        <v>2.5800842495348E-2</v>
      </c>
      <c r="I172" s="109">
        <v>0.32308875181615199</v>
      </c>
      <c r="J172" s="109">
        <v>-0.71454532234437296</v>
      </c>
      <c r="K172" s="109">
        <v>0.17837804959998901</v>
      </c>
      <c r="L172" s="109" t="s">
        <v>1075</v>
      </c>
      <c r="M172" s="109" t="s">
        <v>1070</v>
      </c>
      <c r="N172" s="109" t="s">
        <v>1069</v>
      </c>
      <c r="O172" s="109" t="s">
        <v>1083</v>
      </c>
      <c r="P172" s="109" t="s">
        <v>1071</v>
      </c>
      <c r="Q172" s="109" t="s">
        <v>1071</v>
      </c>
      <c r="R172" s="109" t="s">
        <v>1069</v>
      </c>
      <c r="S172" s="109" t="s">
        <v>1071</v>
      </c>
      <c r="T172" s="109" t="s">
        <v>1072</v>
      </c>
      <c r="U172" s="109">
        <v>128</v>
      </c>
      <c r="V172" s="109">
        <v>-0.60322377842368402</v>
      </c>
      <c r="W172" s="109">
        <v>-0.24684478652949099</v>
      </c>
      <c r="X172" s="109">
        <v>-0.375558182113368</v>
      </c>
      <c r="Y172" s="109">
        <v>-0.59509226904697898</v>
      </c>
      <c r="Z172" s="109">
        <v>-0.72664733517857005</v>
      </c>
      <c r="AA172" s="109">
        <v>-0.20692076458318601</v>
      </c>
      <c r="AB172" s="109">
        <v>0.60638639758424295</v>
      </c>
      <c r="AC172" s="109">
        <v>0.63831855097343204</v>
      </c>
      <c r="AD172" s="109">
        <v>-0.17187725146319599</v>
      </c>
      <c r="AE172" s="109">
        <v>-0.73257245602400101</v>
      </c>
      <c r="AF172" s="109">
        <v>-0.21140093831057299</v>
      </c>
      <c r="AG172" s="109">
        <v>0.758779842506212</v>
      </c>
      <c r="AH172" s="109">
        <v>0.49887197920396997</v>
      </c>
    </row>
    <row r="173" spans="1:34" x14ac:dyDescent="0.25">
      <c r="A173" s="109" t="s">
        <v>1419</v>
      </c>
      <c r="B173" s="109" t="s">
        <v>1420</v>
      </c>
      <c r="C173" s="109">
        <v>6930.4</v>
      </c>
      <c r="D173" s="109">
        <v>0.241015437787511</v>
      </c>
      <c r="E173" s="109">
        <v>0.51338429187378598</v>
      </c>
      <c r="F173" s="109">
        <v>-8.0265801200871498E-2</v>
      </c>
      <c r="G173" s="109">
        <v>8.4449693604016302E-2</v>
      </c>
      <c r="H173" s="109">
        <v>-0.81278429815642905</v>
      </c>
      <c r="I173" s="109">
        <v>0.26027982225817198</v>
      </c>
      <c r="J173" s="109">
        <v>-0.66447335050307199</v>
      </c>
      <c r="K173" s="109">
        <v>-1.1854362794951601</v>
      </c>
      <c r="L173" s="109" t="s">
        <v>1075</v>
      </c>
      <c r="M173" s="109" t="s">
        <v>1070</v>
      </c>
      <c r="N173" s="109" t="s">
        <v>1071</v>
      </c>
      <c r="O173" s="109" t="s">
        <v>1071</v>
      </c>
      <c r="P173" s="109" t="s">
        <v>1083</v>
      </c>
      <c r="Q173" s="109" t="s">
        <v>1071</v>
      </c>
      <c r="R173" s="109" t="s">
        <v>1069</v>
      </c>
      <c r="S173" s="109" t="s">
        <v>1083</v>
      </c>
      <c r="T173" s="109" t="s">
        <v>1072</v>
      </c>
      <c r="U173" s="109">
        <v>151</v>
      </c>
      <c r="V173" s="109">
        <v>0.33478520982445997</v>
      </c>
      <c r="W173" s="109">
        <v>-0.31940197460084901</v>
      </c>
      <c r="X173" s="109">
        <v>-0.61914465706385902</v>
      </c>
      <c r="Y173" s="109">
        <v>-0.69954494891941599</v>
      </c>
      <c r="Z173" s="109">
        <v>-0.45363057375080301</v>
      </c>
      <c r="AA173" s="109">
        <v>-0.19119173925329899</v>
      </c>
      <c r="AB173" s="109">
        <v>-0.20231213956595401</v>
      </c>
      <c r="AC173" s="109">
        <v>0.110436634360617</v>
      </c>
      <c r="AD173" s="109">
        <v>0.43432640349261498</v>
      </c>
      <c r="AE173" s="109">
        <v>-0.16580389327290301</v>
      </c>
      <c r="AF173" s="109">
        <v>-9.46417197063779E-2</v>
      </c>
      <c r="AG173" s="109">
        <v>0.12337083268283</v>
      </c>
      <c r="AH173" s="109">
        <v>0.241015437787511</v>
      </c>
    </row>
    <row r="174" spans="1:34" x14ac:dyDescent="0.25">
      <c r="A174" s="109" t="s">
        <v>1421</v>
      </c>
      <c r="B174" s="109" t="s">
        <v>1422</v>
      </c>
      <c r="C174" s="109">
        <v>15515.1</v>
      </c>
      <c r="D174" s="109">
        <v>0.78135731058784896</v>
      </c>
      <c r="E174" s="109">
        <v>0.227634141189341</v>
      </c>
      <c r="F174" s="109">
        <v>1.8697689041125001</v>
      </c>
      <c r="G174" s="109">
        <v>-0.595580883124461</v>
      </c>
      <c r="H174" s="109">
        <v>-0.49347425037896298</v>
      </c>
      <c r="I174" s="109">
        <v>0.50538725628819003</v>
      </c>
      <c r="J174" s="109">
        <v>-0.78765588154650201</v>
      </c>
      <c r="K174" s="109">
        <v>0.53149113900932199</v>
      </c>
      <c r="L174" s="109" t="s">
        <v>1078</v>
      </c>
      <c r="M174" s="109" t="s">
        <v>1075</v>
      </c>
      <c r="N174" s="109" t="s">
        <v>1070</v>
      </c>
      <c r="O174" s="109" t="s">
        <v>1069</v>
      </c>
      <c r="P174" s="109" t="s">
        <v>1069</v>
      </c>
      <c r="Q174" s="109" t="s">
        <v>1075</v>
      </c>
      <c r="R174" s="109" t="s">
        <v>1069</v>
      </c>
      <c r="S174" s="109" t="s">
        <v>1075</v>
      </c>
      <c r="T174" s="109" t="s">
        <v>1072</v>
      </c>
      <c r="U174" s="109">
        <v>109</v>
      </c>
      <c r="V174" s="109">
        <v>0.22756008181179899</v>
      </c>
      <c r="W174" s="109">
        <v>0.20611100209066899</v>
      </c>
      <c r="X174" s="109">
        <v>3.5325745943247E-2</v>
      </c>
      <c r="Y174" s="109">
        <v>0.189924861264198</v>
      </c>
      <c r="Z174" s="109">
        <v>0.212475950266208</v>
      </c>
      <c r="AA174" s="109">
        <v>3.9466809578792901E-2</v>
      </c>
      <c r="AB174" s="109">
        <v>0.113134537887501</v>
      </c>
      <c r="AC174" s="109">
        <v>0.485823656699158</v>
      </c>
      <c r="AD174" s="109">
        <v>0.816663280399057</v>
      </c>
      <c r="AE174" s="109">
        <v>0.431950018168893</v>
      </c>
      <c r="AF174" s="109">
        <v>0.36978508110465202</v>
      </c>
      <c r="AG174" s="109">
        <v>0.72136641564655701</v>
      </c>
      <c r="AH174" s="109">
        <v>0.78135731058784896</v>
      </c>
    </row>
    <row r="175" spans="1:34" x14ac:dyDescent="0.25">
      <c r="A175" s="109" t="s">
        <v>1423</v>
      </c>
      <c r="B175" s="109" t="s">
        <v>1424</v>
      </c>
      <c r="C175" s="109">
        <v>17525.400000000001</v>
      </c>
      <c r="D175" s="109">
        <v>0.843583684564852</v>
      </c>
      <c r="E175" s="109">
        <v>2.5519044677955698</v>
      </c>
      <c r="F175" s="109">
        <v>-1.2502866243888899</v>
      </c>
      <c r="G175" s="109">
        <v>-1.5301589353649701</v>
      </c>
      <c r="H175" s="109">
        <v>1.6821533056890901E-2</v>
      </c>
      <c r="I175" s="109">
        <v>0.47168631077477802</v>
      </c>
      <c r="J175" s="109">
        <v>0.184342404040582</v>
      </c>
      <c r="K175" s="109">
        <v>1.0833347289242801</v>
      </c>
      <c r="L175" s="109" t="s">
        <v>1078</v>
      </c>
      <c r="M175" s="109" t="s">
        <v>1070</v>
      </c>
      <c r="N175" s="109" t="s">
        <v>1083</v>
      </c>
      <c r="O175" s="109" t="s">
        <v>1083</v>
      </c>
      <c r="P175" s="109" t="s">
        <v>1071</v>
      </c>
      <c r="Q175" s="109" t="s">
        <v>1071</v>
      </c>
      <c r="R175" s="109" t="s">
        <v>1075</v>
      </c>
      <c r="S175" s="109" t="s">
        <v>1070</v>
      </c>
      <c r="T175" s="109" t="s">
        <v>1072</v>
      </c>
      <c r="U175" s="109">
        <v>103</v>
      </c>
      <c r="V175" s="109">
        <v>0.250250703435411</v>
      </c>
      <c r="W175" s="109">
        <v>0.17504627633075401</v>
      </c>
      <c r="X175" s="109">
        <v>-1.7663093104741099E-2</v>
      </c>
      <c r="Y175" s="109">
        <v>0.182071833546568</v>
      </c>
      <c r="Z175" s="109">
        <v>0.25702187857687397</v>
      </c>
      <c r="AA175" s="109">
        <v>0.115100560962122</v>
      </c>
      <c r="AB175" s="109">
        <v>9.6285438031444001E-2</v>
      </c>
      <c r="AC175" s="109">
        <v>0.41664606567534901</v>
      </c>
      <c r="AD175" s="109">
        <v>0.52681822737696604</v>
      </c>
      <c r="AE175" s="109">
        <v>0.33126881703082101</v>
      </c>
      <c r="AF175" s="109">
        <v>0.75772236513043101</v>
      </c>
      <c r="AG175" s="109">
        <v>0.98747541072438305</v>
      </c>
      <c r="AH175" s="109">
        <v>0.843583684564852</v>
      </c>
    </row>
    <row r="176" spans="1:34" x14ac:dyDescent="0.25">
      <c r="A176" s="109" t="s">
        <v>1425</v>
      </c>
      <c r="B176" s="109" t="s">
        <v>1426</v>
      </c>
      <c r="C176" s="109">
        <v>52577.1</v>
      </c>
      <c r="D176" s="109">
        <v>1.3779229385367899</v>
      </c>
      <c r="E176" s="109">
        <v>0.45223668502866099</v>
      </c>
      <c r="F176" s="109">
        <v>-1.2502866243888899</v>
      </c>
      <c r="G176" s="109">
        <v>0.74894724103217103</v>
      </c>
      <c r="H176" s="109">
        <v>-0.21516412633068399</v>
      </c>
      <c r="I176" s="109">
        <v>1.04592225593594</v>
      </c>
      <c r="J176" s="109">
        <v>-8.7776665774497206E-2</v>
      </c>
      <c r="K176" s="109">
        <v>2.0622790813206602</v>
      </c>
      <c r="L176" s="109" t="s">
        <v>1098</v>
      </c>
      <c r="M176" s="109" t="s">
        <v>1070</v>
      </c>
      <c r="N176" s="109" t="s">
        <v>1083</v>
      </c>
      <c r="O176" s="109" t="s">
        <v>1075</v>
      </c>
      <c r="P176" s="109" t="s">
        <v>1071</v>
      </c>
      <c r="Q176" s="109" t="s">
        <v>1070</v>
      </c>
      <c r="R176" s="109" t="s">
        <v>1071</v>
      </c>
      <c r="S176" s="109" t="s">
        <v>1070</v>
      </c>
      <c r="T176" s="109" t="s">
        <v>1072</v>
      </c>
      <c r="U176" s="109">
        <v>46</v>
      </c>
      <c r="V176" s="109">
        <v>0.51506947983845497</v>
      </c>
      <c r="W176" s="109">
        <v>0.52338721624211404</v>
      </c>
      <c r="X176" s="109">
        <v>0.428187621907136</v>
      </c>
      <c r="Y176" s="109">
        <v>0.32111008035856897</v>
      </c>
      <c r="Z176" s="109">
        <v>0.41759049602016102</v>
      </c>
      <c r="AA176" s="109">
        <v>0.74093023116525702</v>
      </c>
      <c r="AB176" s="109">
        <v>0.92896775749975102</v>
      </c>
      <c r="AC176" s="109">
        <v>1.1241390174826</v>
      </c>
      <c r="AD176" s="109">
        <v>1.26592279127407</v>
      </c>
      <c r="AE176" s="109">
        <v>1.1931585429010101</v>
      </c>
      <c r="AF176" s="109">
        <v>1.2601524947734899</v>
      </c>
      <c r="AG176" s="109">
        <v>1.4007911579598</v>
      </c>
      <c r="AH176" s="109">
        <v>1.3779229385367899</v>
      </c>
    </row>
    <row r="177" spans="1:34" x14ac:dyDescent="0.25">
      <c r="A177" s="109" t="s">
        <v>1427</v>
      </c>
      <c r="B177" s="109" t="s">
        <v>1428</v>
      </c>
      <c r="C177" s="109">
        <v>62954</v>
      </c>
      <c r="D177" s="109">
        <v>0.53605742271206303</v>
      </c>
      <c r="E177" s="109">
        <v>-0.29380649736893799</v>
      </c>
      <c r="F177" s="109">
        <v>-0.47027274226354598</v>
      </c>
      <c r="G177" s="109">
        <v>0.122581295497925</v>
      </c>
      <c r="H177" s="109">
        <v>6.2228306866257299E-2</v>
      </c>
      <c r="I177" s="109">
        <v>-0.76433978559591098</v>
      </c>
      <c r="J177" s="109">
        <v>5.4797419218377804E-3</v>
      </c>
      <c r="K177" s="109">
        <v>1.5442536392127999</v>
      </c>
      <c r="L177" s="109" t="s">
        <v>1075</v>
      </c>
      <c r="M177" s="109" t="s">
        <v>1071</v>
      </c>
      <c r="N177" s="109" t="s">
        <v>1069</v>
      </c>
      <c r="O177" s="109" t="s">
        <v>1071</v>
      </c>
      <c r="P177" s="109" t="s">
        <v>1071</v>
      </c>
      <c r="Q177" s="109" t="s">
        <v>1069</v>
      </c>
      <c r="R177" s="109" t="s">
        <v>1075</v>
      </c>
      <c r="S177" s="109" t="s">
        <v>1070</v>
      </c>
      <c r="T177" s="109" t="s">
        <v>1072</v>
      </c>
      <c r="U177" s="109">
        <v>126</v>
      </c>
      <c r="V177" s="109">
        <v>-5.9840227404689098E-2</v>
      </c>
      <c r="W177" s="109">
        <v>-6.7832367577725899E-2</v>
      </c>
      <c r="X177" s="109">
        <v>2.1989196760755E-2</v>
      </c>
      <c r="Y177" s="109">
        <v>-0.148490203362447</v>
      </c>
      <c r="Z177" s="109">
        <v>-0.23944073845543901</v>
      </c>
      <c r="AA177" s="109">
        <v>-1.99618889675124E-4</v>
      </c>
      <c r="AB177" s="109">
        <v>0.36459906815537302</v>
      </c>
      <c r="AC177" s="109">
        <v>0.61382131161547004</v>
      </c>
      <c r="AD177" s="109">
        <v>0.67809080121695697</v>
      </c>
      <c r="AE177" s="109">
        <v>0.45835066238029598</v>
      </c>
      <c r="AF177" s="109">
        <v>0.69702564175352</v>
      </c>
      <c r="AG177" s="109">
        <v>0.90288125644134198</v>
      </c>
      <c r="AH177" s="109">
        <v>0.53605742271206303</v>
      </c>
    </row>
    <row r="178" spans="1:34" x14ac:dyDescent="0.25">
      <c r="A178" s="109" t="s">
        <v>1429</v>
      </c>
      <c r="B178" s="109" t="s">
        <v>1430</v>
      </c>
      <c r="C178" s="109">
        <v>5937.8</v>
      </c>
      <c r="D178" s="109">
        <v>-0.28340693272345402</v>
      </c>
      <c r="E178" s="109">
        <v>-0.68025776274733996</v>
      </c>
      <c r="F178" s="109">
        <v>-1.64029356545157</v>
      </c>
      <c r="G178" s="109">
        <v>-0.38016252292082597</v>
      </c>
      <c r="H178" s="109">
        <v>-0.108256112617655</v>
      </c>
      <c r="I178" s="109">
        <v>0.94962540055295896</v>
      </c>
      <c r="J178" s="109">
        <v>1.04303543647652</v>
      </c>
      <c r="K178" s="109">
        <v>1.64364682211643</v>
      </c>
      <c r="L178" s="109" t="s">
        <v>1069</v>
      </c>
      <c r="M178" s="109" t="s">
        <v>1083</v>
      </c>
      <c r="N178" s="109" t="s">
        <v>1083</v>
      </c>
      <c r="O178" s="109" t="s">
        <v>1069</v>
      </c>
      <c r="P178" s="109" t="s">
        <v>1071</v>
      </c>
      <c r="Q178" s="109" t="s">
        <v>1075</v>
      </c>
      <c r="R178" s="109" t="s">
        <v>1070</v>
      </c>
      <c r="S178" s="109" t="s">
        <v>1070</v>
      </c>
      <c r="T178" s="109" t="s">
        <v>1072</v>
      </c>
      <c r="U178" s="109">
        <v>185</v>
      </c>
      <c r="V178" s="109">
        <v>-8.6088367644576204E-3</v>
      </c>
      <c r="W178" s="109">
        <v>-0.54330955343521703</v>
      </c>
      <c r="X178" s="109">
        <v>-0.73273177884780205</v>
      </c>
      <c r="Y178" s="109">
        <v>-5.8296527014843197E-2</v>
      </c>
      <c r="Z178" s="109">
        <v>-0.86234354259172197</v>
      </c>
      <c r="AA178" s="109">
        <v>-0.91728459057685396</v>
      </c>
      <c r="AB178" s="109">
        <v>-0.87423179419677699</v>
      </c>
      <c r="AC178" s="109">
        <v>-0.89698587092801896</v>
      </c>
      <c r="AD178" s="109">
        <v>-0.87906853364475102</v>
      </c>
      <c r="AE178" s="109">
        <v>-0.84377280819546097</v>
      </c>
      <c r="AF178" s="109">
        <v>-1.05239507875394</v>
      </c>
      <c r="AG178" s="109">
        <v>-0.92390617190048396</v>
      </c>
      <c r="AH178" s="109">
        <v>-0.28340693272345402</v>
      </c>
    </row>
    <row r="179" spans="1:34" x14ac:dyDescent="0.25">
      <c r="A179" s="109" t="s">
        <v>1431</v>
      </c>
      <c r="B179" s="109" t="s">
        <v>1432</v>
      </c>
      <c r="C179" s="109">
        <v>20216.7</v>
      </c>
      <c r="D179" s="109">
        <v>0.54914563199191802</v>
      </c>
      <c r="E179" s="109">
        <v>0.40614957964645898</v>
      </c>
      <c r="F179" s="109">
        <v>-1.64029356545157</v>
      </c>
      <c r="G179" s="109">
        <v>0.180408281419631</v>
      </c>
      <c r="H179" s="109">
        <v>-0.43536512002171501</v>
      </c>
      <c r="I179" s="109">
        <v>0.29619686396934097</v>
      </c>
      <c r="J179" s="109">
        <v>5.7281884658261603E-2</v>
      </c>
      <c r="K179" s="109">
        <v>1.0283453229242201</v>
      </c>
      <c r="L179" s="109" t="s">
        <v>1078</v>
      </c>
      <c r="M179" s="109" t="s">
        <v>1075</v>
      </c>
      <c r="N179" s="109" t="s">
        <v>1083</v>
      </c>
      <c r="O179" s="109" t="s">
        <v>1071</v>
      </c>
      <c r="P179" s="109" t="s">
        <v>1069</v>
      </c>
      <c r="Q179" s="109" t="s">
        <v>1071</v>
      </c>
      <c r="R179" s="109" t="s">
        <v>1075</v>
      </c>
      <c r="S179" s="109" t="s">
        <v>1070</v>
      </c>
      <c r="T179" s="109" t="s">
        <v>1072</v>
      </c>
      <c r="U179" s="109">
        <v>125</v>
      </c>
      <c r="V179" s="109">
        <v>-0.24162576057375601</v>
      </c>
      <c r="W179" s="109">
        <v>-0.25479314899628402</v>
      </c>
      <c r="X179" s="109">
        <v>-0.36170856201593898</v>
      </c>
      <c r="Y179" s="109">
        <v>-0.57880008979113096</v>
      </c>
      <c r="Z179" s="109">
        <v>-0.74423775900939404</v>
      </c>
      <c r="AA179" s="109">
        <v>-0.34259350740342598</v>
      </c>
      <c r="AB179" s="109">
        <v>3.1472099396983803E-2</v>
      </c>
      <c r="AC179" s="109">
        <v>0.109090755152202</v>
      </c>
      <c r="AD179" s="109">
        <v>5.8611068150414801E-3</v>
      </c>
      <c r="AE179" s="109">
        <v>-0.361338475029582</v>
      </c>
      <c r="AF179" s="109">
        <v>-0.13892986810299199</v>
      </c>
      <c r="AG179" s="109">
        <v>0.58038178286613296</v>
      </c>
      <c r="AH179" s="109">
        <v>0.54914563199191802</v>
      </c>
    </row>
    <row r="180" spans="1:34" x14ac:dyDescent="0.25">
      <c r="A180" s="109" t="s">
        <v>1433</v>
      </c>
      <c r="B180" s="109" t="s">
        <v>1434</v>
      </c>
      <c r="C180" s="109">
        <v>47319.199999999997</v>
      </c>
      <c r="D180" s="109">
        <v>-0.18809323619419399</v>
      </c>
      <c r="E180" s="109">
        <v>0.38656949347213199</v>
      </c>
      <c r="F180" s="109">
        <v>-1.64029356545157</v>
      </c>
      <c r="G180" s="109">
        <v>-0.47198571620567598</v>
      </c>
      <c r="H180" s="109">
        <v>0.80915614457249196</v>
      </c>
      <c r="I180" s="109">
        <v>0.82326668556793603</v>
      </c>
      <c r="J180" s="109">
        <v>0.44053408258910198</v>
      </c>
      <c r="K180" s="109">
        <v>1.4258621892371299</v>
      </c>
      <c r="L180" s="109" t="s">
        <v>1071</v>
      </c>
      <c r="M180" s="109" t="s">
        <v>1075</v>
      </c>
      <c r="N180" s="109" t="s">
        <v>1083</v>
      </c>
      <c r="O180" s="109" t="s">
        <v>1069</v>
      </c>
      <c r="P180" s="109" t="s">
        <v>1070</v>
      </c>
      <c r="Q180" s="109" t="s">
        <v>1075</v>
      </c>
      <c r="R180" s="109" t="s">
        <v>1075</v>
      </c>
      <c r="S180" s="109" t="s">
        <v>1070</v>
      </c>
      <c r="T180" s="109" t="s">
        <v>1072</v>
      </c>
      <c r="U180" s="109">
        <v>179</v>
      </c>
      <c r="V180" s="109">
        <v>-0.80987126791617503</v>
      </c>
      <c r="W180" s="109">
        <v>-0.66619143612447496</v>
      </c>
      <c r="X180" s="109">
        <v>-0.78502088731677899</v>
      </c>
      <c r="Y180" s="109">
        <v>-0.87818132389547798</v>
      </c>
      <c r="Z180" s="109">
        <v>-0.90107667822378501</v>
      </c>
      <c r="AA180" s="109">
        <v>-0.64336998059765005</v>
      </c>
      <c r="AB180" s="109">
        <v>-0.22370320499632601</v>
      </c>
      <c r="AC180" s="109">
        <v>-0.125037153603967</v>
      </c>
      <c r="AD180" s="109">
        <v>3.78284409742322E-2</v>
      </c>
      <c r="AE180" s="109">
        <v>-0.10674460489099601</v>
      </c>
      <c r="AF180" s="109">
        <v>1.8669936998442101E-2</v>
      </c>
      <c r="AG180" s="109">
        <v>0.11235801275462599</v>
      </c>
      <c r="AH180" s="109">
        <v>-0.18809323619419399</v>
      </c>
    </row>
    <row r="181" spans="1:34" x14ac:dyDescent="0.25">
      <c r="A181" s="109" t="s">
        <v>1435</v>
      </c>
      <c r="B181" s="109" t="s">
        <v>1436</v>
      </c>
      <c r="C181" s="109">
        <v>18709.099999999999</v>
      </c>
      <c r="D181" s="109">
        <v>-0.120964356723849</v>
      </c>
      <c r="E181" s="109">
        <v>-0.37178355743806601</v>
      </c>
      <c r="F181" s="109">
        <v>-1.2502866243888899</v>
      </c>
      <c r="G181" s="109">
        <v>-0.111899418460016</v>
      </c>
      <c r="H181" s="109">
        <v>0.73438336242772195</v>
      </c>
      <c r="I181" s="109">
        <v>1.3086562624919</v>
      </c>
      <c r="J181" s="109">
        <v>-0.23809585423199001</v>
      </c>
      <c r="K181" s="109">
        <v>1.49984986230921</v>
      </c>
      <c r="L181" s="109" t="s">
        <v>1071</v>
      </c>
      <c r="M181" s="109" t="s">
        <v>1069</v>
      </c>
      <c r="N181" s="109" t="s">
        <v>1083</v>
      </c>
      <c r="O181" s="109" t="s">
        <v>1069</v>
      </c>
      <c r="P181" s="109" t="s">
        <v>1070</v>
      </c>
      <c r="Q181" s="109" t="s">
        <v>1070</v>
      </c>
      <c r="R181" s="109" t="s">
        <v>1071</v>
      </c>
      <c r="S181" s="109" t="s">
        <v>1070</v>
      </c>
      <c r="T181" s="109" t="s">
        <v>1072</v>
      </c>
      <c r="U181" s="109">
        <v>172</v>
      </c>
      <c r="V181" s="109">
        <v>-0.92571710529760598</v>
      </c>
      <c r="W181" s="109">
        <v>-1.0111970301888999</v>
      </c>
      <c r="X181" s="109">
        <v>-1.2160025990105201</v>
      </c>
      <c r="Y181" s="109">
        <v>-1.4435500725535999</v>
      </c>
      <c r="Z181" s="109">
        <v>-1.3873056847145799</v>
      </c>
      <c r="AA181" s="109">
        <v>-1.2891910742753001</v>
      </c>
      <c r="AB181" s="109">
        <v>-1.03388768695023</v>
      </c>
      <c r="AC181" s="109">
        <v>-0.62981905248435999</v>
      </c>
      <c r="AD181" s="109">
        <v>-0.387249582676924</v>
      </c>
      <c r="AE181" s="109">
        <v>-0.43783171425204498</v>
      </c>
      <c r="AF181" s="109">
        <v>-0.148920657398909</v>
      </c>
      <c r="AG181" s="109">
        <v>0.21942274022827701</v>
      </c>
      <c r="AH181" s="109">
        <v>-0.120964356723849</v>
      </c>
    </row>
    <row r="182" spans="1:34" x14ac:dyDescent="0.25">
      <c r="A182" s="109" t="s">
        <v>1437</v>
      </c>
      <c r="B182" s="109" t="s">
        <v>1438</v>
      </c>
      <c r="C182" s="109">
        <v>10571.2</v>
      </c>
      <c r="D182" s="109">
        <v>3.0713770930113699E-2</v>
      </c>
      <c r="E182" s="109">
        <v>0.65342180414428197</v>
      </c>
      <c r="F182" s="109">
        <v>-1.2502866243888899</v>
      </c>
      <c r="G182" s="109">
        <v>-0.13878229816013199</v>
      </c>
      <c r="H182" s="109">
        <v>0.29312696948050099</v>
      </c>
      <c r="I182" s="109">
        <v>0.768360880619258</v>
      </c>
      <c r="J182" s="109">
        <v>-0.40651437792468698</v>
      </c>
      <c r="K182" s="109">
        <v>0.64564833734638705</v>
      </c>
      <c r="L182" s="109" t="s">
        <v>1071</v>
      </c>
      <c r="M182" s="109" t="s">
        <v>1070</v>
      </c>
      <c r="N182" s="109" t="s">
        <v>1083</v>
      </c>
      <c r="O182" s="109" t="s">
        <v>1069</v>
      </c>
      <c r="P182" s="109" t="s">
        <v>1075</v>
      </c>
      <c r="Q182" s="109" t="s">
        <v>1075</v>
      </c>
      <c r="R182" s="109" t="s">
        <v>1069</v>
      </c>
      <c r="S182" s="109" t="s">
        <v>1075</v>
      </c>
      <c r="T182" s="109" t="s">
        <v>1072</v>
      </c>
      <c r="U182" s="109">
        <v>167</v>
      </c>
      <c r="V182" s="109">
        <v>-0.59281853088800396</v>
      </c>
      <c r="W182" s="109">
        <v>-0.74022988816735402</v>
      </c>
      <c r="X182" s="109">
        <v>-0.98543906561835504</v>
      </c>
      <c r="Y182" s="109">
        <v>-0.84273052474393695</v>
      </c>
      <c r="Z182" s="109">
        <v>-1.04043513463728</v>
      </c>
      <c r="AA182" s="109">
        <v>-1.08810848748393</v>
      </c>
      <c r="AB182" s="109">
        <v>-0.78691968141445201</v>
      </c>
      <c r="AC182" s="109">
        <v>-0.72169379892927099</v>
      </c>
      <c r="AD182" s="109">
        <v>-0.60920214056904998</v>
      </c>
      <c r="AE182" s="109">
        <v>-0.58448803327708598</v>
      </c>
      <c r="AF182" s="109">
        <v>-0.47530156308099802</v>
      </c>
      <c r="AG182" s="109">
        <v>-3.58528313976791E-2</v>
      </c>
      <c r="AH182" s="109">
        <v>3.0713770930113699E-2</v>
      </c>
    </row>
    <row r="183" spans="1:34" x14ac:dyDescent="0.25">
      <c r="A183" s="109" t="s">
        <v>1439</v>
      </c>
      <c r="B183" s="109" t="s">
        <v>1440</v>
      </c>
      <c r="C183" s="109">
        <v>4799.5</v>
      </c>
      <c r="D183" s="109">
        <v>0.35990365617582099</v>
      </c>
      <c r="E183" s="109">
        <v>0.47407971891309802</v>
      </c>
      <c r="F183" s="109">
        <v>-1.64029356545157</v>
      </c>
      <c r="G183" s="109">
        <v>-1.0391383717623801</v>
      </c>
      <c r="H183" s="109">
        <v>0.51078861557004196</v>
      </c>
      <c r="I183" s="109">
        <v>-0.33499803164893299</v>
      </c>
      <c r="J183" s="109">
        <v>-0.49517165033203703</v>
      </c>
      <c r="K183" s="109">
        <v>0.56742641263571403</v>
      </c>
      <c r="L183" s="109" t="s">
        <v>1075</v>
      </c>
      <c r="M183" s="109" t="s">
        <v>1070</v>
      </c>
      <c r="N183" s="109" t="s">
        <v>1083</v>
      </c>
      <c r="O183" s="109" t="s">
        <v>1083</v>
      </c>
      <c r="P183" s="109" t="s">
        <v>1075</v>
      </c>
      <c r="Q183" s="109" t="s">
        <v>1071</v>
      </c>
      <c r="R183" s="109" t="s">
        <v>1069</v>
      </c>
      <c r="S183" s="109" t="s">
        <v>1075</v>
      </c>
      <c r="T183" s="109" t="s">
        <v>1072</v>
      </c>
      <c r="U183" s="109">
        <v>137</v>
      </c>
      <c r="V183" s="109">
        <v>-0.97864214522738302</v>
      </c>
      <c r="W183" s="109">
        <v>-0.845112818160212</v>
      </c>
      <c r="X183" s="109">
        <v>-0.74891701446706505</v>
      </c>
      <c r="Y183" s="109">
        <v>-1.0023589175385199</v>
      </c>
      <c r="Z183" s="109">
        <v>-1.2300859920060101</v>
      </c>
      <c r="AA183" s="109">
        <v>-1.15593455004031</v>
      </c>
      <c r="AB183" s="109">
        <v>-0.88845516138741298</v>
      </c>
      <c r="AC183" s="109">
        <v>-0.704766036804227</v>
      </c>
      <c r="AD183" s="109">
        <v>-0.73141753117764496</v>
      </c>
      <c r="AE183" s="109">
        <v>-0.58866585580489295</v>
      </c>
      <c r="AF183" s="109">
        <v>-0.27125438063597002</v>
      </c>
      <c r="AG183" s="109">
        <v>9.4313821521113506E-2</v>
      </c>
      <c r="AH183" s="109">
        <v>0.35990365617582099</v>
      </c>
    </row>
    <row r="184" spans="1:34" x14ac:dyDescent="0.25">
      <c r="A184" s="109" t="s">
        <v>1441</v>
      </c>
      <c r="B184" s="109" t="s">
        <v>1442</v>
      </c>
      <c r="C184" s="109">
        <v>11421</v>
      </c>
      <c r="D184" s="109">
        <v>-0.389730860734393</v>
      </c>
      <c r="E184" s="109">
        <v>-0.19574429747615499</v>
      </c>
      <c r="F184" s="109">
        <v>0.30974113986180302</v>
      </c>
      <c r="G184" s="109">
        <v>2.4799597350777199E-2</v>
      </c>
      <c r="H184" s="109">
        <v>-0.68318661923048496</v>
      </c>
      <c r="I184" s="109">
        <v>-1.0907651106877501</v>
      </c>
      <c r="J184" s="109">
        <v>-0.97887670947210603</v>
      </c>
      <c r="K184" s="109">
        <v>0.57377779009360197</v>
      </c>
      <c r="L184" s="109" t="s">
        <v>1069</v>
      </c>
      <c r="M184" s="109" t="s">
        <v>1071</v>
      </c>
      <c r="N184" s="109" t="s">
        <v>1071</v>
      </c>
      <c r="O184" s="109" t="s">
        <v>1071</v>
      </c>
      <c r="P184" s="109" t="s">
        <v>1069</v>
      </c>
      <c r="Q184" s="109" t="s">
        <v>1069</v>
      </c>
      <c r="R184" s="109" t="s">
        <v>1083</v>
      </c>
      <c r="S184" s="109" t="s">
        <v>1075</v>
      </c>
      <c r="T184" s="109" t="s">
        <v>1072</v>
      </c>
      <c r="U184" s="109">
        <v>190</v>
      </c>
      <c r="V184" s="109">
        <v>-0.35610802775765499</v>
      </c>
      <c r="W184" s="109">
        <v>-0.40648738248502903</v>
      </c>
      <c r="X184" s="109">
        <v>-0.40519994552683802</v>
      </c>
      <c r="Y184" s="109">
        <v>-0.39230296179800001</v>
      </c>
      <c r="Z184" s="109">
        <v>-0.650566163442585</v>
      </c>
      <c r="AA184" s="109">
        <v>-0.47777525473592303</v>
      </c>
      <c r="AB184" s="109">
        <v>-0.39943935159789301</v>
      </c>
      <c r="AC184" s="109">
        <v>-0.52891554598218804</v>
      </c>
      <c r="AD184" s="109">
        <v>-0.46250358226178001</v>
      </c>
      <c r="AE184" s="109">
        <v>-0.63867849690843204</v>
      </c>
      <c r="AF184" s="109">
        <v>-0.80108918735244306</v>
      </c>
      <c r="AG184" s="109">
        <v>-0.48861666115957397</v>
      </c>
      <c r="AH184" s="109">
        <v>-0.389730860734393</v>
      </c>
    </row>
    <row r="185" spans="1:34" x14ac:dyDescent="0.25">
      <c r="A185" s="109" t="s">
        <v>1443</v>
      </c>
      <c r="B185" s="109" t="s">
        <v>1444</v>
      </c>
      <c r="C185" s="109">
        <v>633</v>
      </c>
      <c r="D185" s="109">
        <v>-0.40255269477661199</v>
      </c>
      <c r="E185" s="109"/>
      <c r="F185" s="109"/>
      <c r="G185" s="109"/>
      <c r="H185" s="109"/>
      <c r="I185" s="109"/>
      <c r="J185" s="109"/>
      <c r="K185" s="109"/>
      <c r="L185" s="109" t="s">
        <v>1094</v>
      </c>
      <c r="M185" s="109" t="s">
        <v>1094</v>
      </c>
      <c r="N185" s="109" t="s">
        <v>1094</v>
      </c>
      <c r="O185" s="109" t="s">
        <v>1094</v>
      </c>
      <c r="P185" s="109" t="s">
        <v>1094</v>
      </c>
      <c r="Q185" s="109" t="s">
        <v>1094</v>
      </c>
      <c r="R185" s="109" t="s">
        <v>1094</v>
      </c>
      <c r="S185" s="109" t="s">
        <v>1094</v>
      </c>
      <c r="T185" s="109" t="s">
        <v>1095</v>
      </c>
      <c r="U185" s="109">
        <v>191</v>
      </c>
      <c r="V185" s="109">
        <v>-0.12185761293651499</v>
      </c>
      <c r="W185" s="109">
        <v>-8.1712492730374994E-2</v>
      </c>
      <c r="X185" s="109">
        <v>-1.6266251340294</v>
      </c>
      <c r="Y185" s="109">
        <v>-1.79763739094393</v>
      </c>
      <c r="Z185" s="109">
        <v>-1.6245702437443901</v>
      </c>
      <c r="AA185" s="109">
        <v>-1.5508942736482401</v>
      </c>
      <c r="AB185" s="109">
        <v>-1.1940560162949401</v>
      </c>
      <c r="AC185" s="109">
        <v>-0.80214331478606304</v>
      </c>
      <c r="AD185" s="109">
        <v>0.74521565636859199</v>
      </c>
      <c r="AE185" s="109">
        <v>0.90623536376986902</v>
      </c>
      <c r="AF185" s="109">
        <v>0.72590619883263696</v>
      </c>
      <c r="AG185" s="109">
        <v>-0.36899684246360598</v>
      </c>
      <c r="AH185" s="109">
        <v>-0.40255269477661199</v>
      </c>
    </row>
    <row r="186" spans="1:34" x14ac:dyDescent="0.25">
      <c r="A186" s="109" t="s">
        <v>1445</v>
      </c>
      <c r="B186" s="109" t="s">
        <v>1446</v>
      </c>
      <c r="C186" s="109">
        <v>11003</v>
      </c>
      <c r="D186" s="109">
        <v>-0.60223516163326296</v>
      </c>
      <c r="E186" s="109">
        <v>-0.95019302618544199</v>
      </c>
      <c r="F186" s="109">
        <v>0.69974808092447704</v>
      </c>
      <c r="G186" s="109">
        <v>0.58348379022777597</v>
      </c>
      <c r="H186" s="109">
        <v>-1.03260964688486</v>
      </c>
      <c r="I186" s="109">
        <v>-1.57468411902168</v>
      </c>
      <c r="J186" s="109">
        <v>-0.84038222615019997</v>
      </c>
      <c r="K186" s="109">
        <v>-1.2023174207478899</v>
      </c>
      <c r="L186" s="109" t="s">
        <v>1083</v>
      </c>
      <c r="M186" s="109" t="s">
        <v>1083</v>
      </c>
      <c r="N186" s="109" t="s">
        <v>1075</v>
      </c>
      <c r="O186" s="109" t="s">
        <v>1075</v>
      </c>
      <c r="P186" s="109" t="s">
        <v>1083</v>
      </c>
      <c r="Q186" s="109" t="s">
        <v>1083</v>
      </c>
      <c r="R186" s="109" t="s">
        <v>1083</v>
      </c>
      <c r="S186" s="109" t="s">
        <v>1083</v>
      </c>
      <c r="T186" s="109" t="s">
        <v>1072</v>
      </c>
      <c r="U186" s="109">
        <v>199</v>
      </c>
      <c r="V186" s="109">
        <v>-0.50622453178429005</v>
      </c>
      <c r="W186" s="109">
        <v>7.2486309082095704E-2</v>
      </c>
      <c r="X186" s="109">
        <v>0.31236313201566102</v>
      </c>
      <c r="Y186" s="109">
        <v>-6.3909013271809895E-2</v>
      </c>
      <c r="Z186" s="109">
        <v>-0.50067508220095602</v>
      </c>
      <c r="AA186" s="109">
        <v>0.146263850632532</v>
      </c>
      <c r="AB186" s="109">
        <v>0.27252284152342499</v>
      </c>
      <c r="AC186" s="109">
        <v>-0.16006806174246399</v>
      </c>
      <c r="AD186" s="109">
        <v>-0.237979167368881</v>
      </c>
      <c r="AE186" s="109">
        <v>-6.5022458455021304E-3</v>
      </c>
      <c r="AF186" s="109">
        <v>-0.15390446539376701</v>
      </c>
      <c r="AG186" s="109">
        <v>-0.519296189900321</v>
      </c>
      <c r="AH186" s="109">
        <v>-0.60223516163326296</v>
      </c>
    </row>
    <row r="187" spans="1:34" x14ac:dyDescent="0.25">
      <c r="A187" s="109" t="s">
        <v>1447</v>
      </c>
      <c r="B187" s="109" t="s">
        <v>1448</v>
      </c>
      <c r="C187" s="109">
        <v>3818</v>
      </c>
      <c r="D187" s="109">
        <v>-0.20512491595278201</v>
      </c>
      <c r="E187" s="109">
        <v>-0.58678121724864896</v>
      </c>
      <c r="F187" s="109">
        <v>-8.0265801200871498E-2</v>
      </c>
      <c r="G187" s="109">
        <v>-9.7942109380642108E-3</v>
      </c>
      <c r="H187" s="109">
        <v>-0.28962360834988599</v>
      </c>
      <c r="I187" s="109">
        <v>-0.95076678470240095</v>
      </c>
      <c r="J187" s="109">
        <v>-0.18002395035388899</v>
      </c>
      <c r="K187" s="109">
        <v>0.95859190149073303</v>
      </c>
      <c r="L187" s="109" t="s">
        <v>1071</v>
      </c>
      <c r="M187" s="109" t="s">
        <v>1069</v>
      </c>
      <c r="N187" s="109" t="s">
        <v>1071</v>
      </c>
      <c r="O187" s="109" t="s">
        <v>1071</v>
      </c>
      <c r="P187" s="109" t="s">
        <v>1069</v>
      </c>
      <c r="Q187" s="109" t="s">
        <v>1069</v>
      </c>
      <c r="R187" s="109" t="s">
        <v>1071</v>
      </c>
      <c r="S187" s="109" t="s">
        <v>1070</v>
      </c>
      <c r="T187" s="109" t="s">
        <v>1072</v>
      </c>
      <c r="U187" s="109">
        <v>181</v>
      </c>
      <c r="V187" s="109">
        <v>-0.44040591606811402</v>
      </c>
      <c r="W187" s="109">
        <v>-0.94970207660003403</v>
      </c>
      <c r="X187" s="109">
        <v>-0.61213341150087697</v>
      </c>
      <c r="Y187" s="109">
        <v>-0.52487544548480303</v>
      </c>
      <c r="Z187" s="109">
        <v>-0.313466209442466</v>
      </c>
      <c r="AA187" s="109">
        <v>-0.391029506289231</v>
      </c>
      <c r="AB187" s="109">
        <v>-0.59211180518380602</v>
      </c>
      <c r="AC187" s="109">
        <v>-0.11236058124057299</v>
      </c>
      <c r="AD187" s="109">
        <v>-0.68888969296788205</v>
      </c>
      <c r="AE187" s="109">
        <v>-1.1945246560257301</v>
      </c>
      <c r="AF187" s="109">
        <v>-0.41719668800522403</v>
      </c>
      <c r="AG187" s="109">
        <v>0.40713377942724699</v>
      </c>
      <c r="AH187" s="109">
        <v>-0.20512491595278201</v>
      </c>
    </row>
    <row r="188" spans="1:34" x14ac:dyDescent="0.25">
      <c r="A188" s="109" t="s">
        <v>1449</v>
      </c>
      <c r="B188" s="109" t="s">
        <v>1450</v>
      </c>
      <c r="C188" s="109">
        <v>5681.3</v>
      </c>
      <c r="D188" s="109">
        <v>-0.38690575238956798</v>
      </c>
      <c r="E188" s="109">
        <v>-1.0856545647522999</v>
      </c>
      <c r="F188" s="109">
        <v>1.0897550219871499</v>
      </c>
      <c r="G188" s="109">
        <v>0.74136461168894197</v>
      </c>
      <c r="H188" s="109">
        <v>-0.701874999317735</v>
      </c>
      <c r="I188" s="109">
        <v>-0.255236810239998</v>
      </c>
      <c r="J188" s="109">
        <v>-0.15922454697520999</v>
      </c>
      <c r="K188" s="109">
        <v>-0.13668264036365299</v>
      </c>
      <c r="L188" s="109" t="s">
        <v>1069</v>
      </c>
      <c r="M188" s="109" t="s">
        <v>1083</v>
      </c>
      <c r="N188" s="109" t="s">
        <v>1070</v>
      </c>
      <c r="O188" s="109" t="s">
        <v>1075</v>
      </c>
      <c r="P188" s="109" t="s">
        <v>1083</v>
      </c>
      <c r="Q188" s="109" t="s">
        <v>1071</v>
      </c>
      <c r="R188" s="109" t="s">
        <v>1071</v>
      </c>
      <c r="S188" s="109" t="s">
        <v>1071</v>
      </c>
      <c r="T188" s="109" t="s">
        <v>1072</v>
      </c>
      <c r="U188" s="109">
        <v>189</v>
      </c>
      <c r="V188" s="109">
        <v>0.60594493874157995</v>
      </c>
      <c r="W188" s="109">
        <v>0.67644085045582902</v>
      </c>
      <c r="X188" s="109">
        <v>-0.146114303534877</v>
      </c>
      <c r="Y188" s="109">
        <v>-1.5530361792038401</v>
      </c>
      <c r="Z188" s="109">
        <v>-1.6078175117965099</v>
      </c>
      <c r="AA188" s="109">
        <v>-1.2520094536250399</v>
      </c>
      <c r="AB188" s="109">
        <v>-1.4421720361704</v>
      </c>
      <c r="AC188" s="109">
        <v>-1.2294033791104899</v>
      </c>
      <c r="AD188" s="109">
        <v>0.40426425179449099</v>
      </c>
      <c r="AE188" s="109">
        <v>-0.35107458285126097</v>
      </c>
      <c r="AF188" s="109">
        <v>-1.3247634529114101</v>
      </c>
      <c r="AG188" s="109">
        <v>-0.531513675604525</v>
      </c>
      <c r="AH188" s="109">
        <v>-0.38690575238956798</v>
      </c>
    </row>
    <row r="189" spans="1:34" x14ac:dyDescent="0.25">
      <c r="A189" s="109" t="s">
        <v>1451</v>
      </c>
      <c r="B189" s="109" t="s">
        <v>1452</v>
      </c>
      <c r="C189" s="109">
        <v>10805.3</v>
      </c>
      <c r="D189" s="109">
        <v>-1.3401213559941001</v>
      </c>
      <c r="E189" s="109">
        <v>-0.26380371856190199</v>
      </c>
      <c r="F189" s="109">
        <v>0.69974808092447704</v>
      </c>
      <c r="G189" s="109">
        <v>-0.19668874449749099</v>
      </c>
      <c r="H189" s="109">
        <v>1.50993279825022E-2</v>
      </c>
      <c r="I189" s="109">
        <v>-0.46698344439502198</v>
      </c>
      <c r="J189" s="109">
        <v>-2.2558474751638E-2</v>
      </c>
      <c r="K189" s="109">
        <v>-0.65047383083292698</v>
      </c>
      <c r="L189" s="109" t="s">
        <v>1083</v>
      </c>
      <c r="M189" s="109" t="s">
        <v>1071</v>
      </c>
      <c r="N189" s="109" t="s">
        <v>1075</v>
      </c>
      <c r="O189" s="109" t="s">
        <v>1069</v>
      </c>
      <c r="P189" s="109" t="s">
        <v>1071</v>
      </c>
      <c r="Q189" s="109" t="s">
        <v>1069</v>
      </c>
      <c r="R189" s="109" t="s">
        <v>1075</v>
      </c>
      <c r="S189" s="109" t="s">
        <v>1069</v>
      </c>
      <c r="T189" s="109" t="s">
        <v>1072</v>
      </c>
      <c r="U189" s="109">
        <v>208</v>
      </c>
      <c r="V189" s="109">
        <v>-1.1885827952633501</v>
      </c>
      <c r="W189" s="109">
        <v>-1.1694768878994399</v>
      </c>
      <c r="X189" s="109">
        <v>-1.20995546088839</v>
      </c>
      <c r="Y189" s="109">
        <v>-1.4320093189435401</v>
      </c>
      <c r="Z189" s="109">
        <v>-1.52816783235538</v>
      </c>
      <c r="AA189" s="109">
        <v>-1.5373262197414099</v>
      </c>
      <c r="AB189" s="109">
        <v>-1.2937047066901</v>
      </c>
      <c r="AC189" s="109">
        <v>-1.35081090792016</v>
      </c>
      <c r="AD189" s="109">
        <v>-1.6060096621822599</v>
      </c>
      <c r="AE189" s="109">
        <v>-1.68045652415919</v>
      </c>
      <c r="AF189" s="109">
        <v>-1.58422047025246</v>
      </c>
      <c r="AG189" s="109">
        <v>-1.4610677145981701</v>
      </c>
      <c r="AH189" s="109">
        <v>-1.3401213559941001</v>
      </c>
    </row>
    <row r="190" spans="1:34" x14ac:dyDescent="0.25">
      <c r="A190" s="109" t="s">
        <v>1453</v>
      </c>
      <c r="B190" s="109" t="s">
        <v>1454</v>
      </c>
      <c r="C190" s="109">
        <v>12401.6</v>
      </c>
      <c r="D190" s="109">
        <v>-0.26451985227989999</v>
      </c>
      <c r="E190" s="109">
        <v>-0.52926471442086898</v>
      </c>
      <c r="F190" s="109">
        <v>-8.0265801200871498E-2</v>
      </c>
      <c r="G190" s="109">
        <v>-0.84475173677655302</v>
      </c>
      <c r="H190" s="109">
        <v>-0.57690273325380304</v>
      </c>
      <c r="I190" s="109">
        <v>-0.88406439898459199</v>
      </c>
      <c r="J190" s="109">
        <v>-1.18101015038735</v>
      </c>
      <c r="K190" s="109">
        <v>0.42151232700919899</v>
      </c>
      <c r="L190" s="109" t="s">
        <v>1069</v>
      </c>
      <c r="M190" s="109" t="s">
        <v>1069</v>
      </c>
      <c r="N190" s="109" t="s">
        <v>1071</v>
      </c>
      <c r="O190" s="109" t="s">
        <v>1083</v>
      </c>
      <c r="P190" s="109" t="s">
        <v>1069</v>
      </c>
      <c r="Q190" s="109" t="s">
        <v>1069</v>
      </c>
      <c r="R190" s="109" t="s">
        <v>1083</v>
      </c>
      <c r="S190" s="109" t="s">
        <v>1075</v>
      </c>
      <c r="T190" s="109" t="s">
        <v>1072</v>
      </c>
      <c r="U190" s="109">
        <v>184</v>
      </c>
      <c r="V190" s="109">
        <v>-0.28084135588504</v>
      </c>
      <c r="W190" s="109">
        <v>-0.238155524888159</v>
      </c>
      <c r="X190" s="109">
        <v>-0.45945632842703998</v>
      </c>
      <c r="Y190" s="109">
        <v>-0.57928626840682096</v>
      </c>
      <c r="Z190" s="109">
        <v>-0.50634100621961498</v>
      </c>
      <c r="AA190" s="109">
        <v>-0.377292741726864</v>
      </c>
      <c r="AB190" s="109">
        <v>-0.31862580739398</v>
      </c>
      <c r="AC190" s="109">
        <v>-0.41658365258112101</v>
      </c>
      <c r="AD190" s="109">
        <v>-0.283209686370826</v>
      </c>
      <c r="AE190" s="109">
        <v>-0.56457867232527204</v>
      </c>
      <c r="AF190" s="109">
        <v>-0.55015911799214401</v>
      </c>
      <c r="AG190" s="109">
        <v>-1.24967147974004E-2</v>
      </c>
      <c r="AH190" s="109">
        <v>-0.26451985227989999</v>
      </c>
    </row>
    <row r="191" spans="1:34" x14ac:dyDescent="0.25">
      <c r="A191" s="109" t="s">
        <v>1455</v>
      </c>
      <c r="B191" s="109" t="s">
        <v>1456</v>
      </c>
      <c r="C191" s="109">
        <v>8686.6</v>
      </c>
      <c r="D191" s="109">
        <v>-1.5004860973696701</v>
      </c>
      <c r="E191" s="109">
        <v>1.05510228476302</v>
      </c>
      <c r="F191" s="109">
        <v>1.0897550219871499</v>
      </c>
      <c r="G191" s="109">
        <v>-0.79008119785874198</v>
      </c>
      <c r="H191" s="109">
        <v>0.65195283564726603</v>
      </c>
      <c r="I191" s="109">
        <v>-0.339315359998208</v>
      </c>
      <c r="J191" s="109">
        <v>0.67403060154606098</v>
      </c>
      <c r="K191" s="109">
        <v>0.28623973578081502</v>
      </c>
      <c r="L191" s="109" t="s">
        <v>1083</v>
      </c>
      <c r="M191" s="109" t="s">
        <v>1070</v>
      </c>
      <c r="N191" s="109" t="s">
        <v>1070</v>
      </c>
      <c r="O191" s="109" t="s">
        <v>1083</v>
      </c>
      <c r="P191" s="109" t="s">
        <v>1070</v>
      </c>
      <c r="Q191" s="109" t="s">
        <v>1071</v>
      </c>
      <c r="R191" s="109" t="s">
        <v>1070</v>
      </c>
      <c r="S191" s="109" t="s">
        <v>1075</v>
      </c>
      <c r="T191" s="109" t="s">
        <v>1072</v>
      </c>
      <c r="U191" s="109">
        <v>209</v>
      </c>
      <c r="V191" s="109">
        <v>-1.26972210170504</v>
      </c>
      <c r="W191" s="109">
        <v>-1.26589304503851</v>
      </c>
      <c r="X191" s="109">
        <v>-1.5210695243049599</v>
      </c>
      <c r="Y191" s="109">
        <v>-1.61567284096397</v>
      </c>
      <c r="Z191" s="109">
        <v>-1.73810709814331</v>
      </c>
      <c r="AA191" s="109">
        <v>-1.72924683798371</v>
      </c>
      <c r="AB191" s="109">
        <v>-1.66867331240406</v>
      </c>
      <c r="AC191" s="109">
        <v>-1.73202003585686</v>
      </c>
      <c r="AD191" s="109">
        <v>-1.72965494101887</v>
      </c>
      <c r="AE191" s="109">
        <v>-1.7539962638117601</v>
      </c>
      <c r="AF191" s="109">
        <v>-1.64785628781176</v>
      </c>
      <c r="AG191" s="109">
        <v>-1.5152440431966201</v>
      </c>
      <c r="AH191" s="109">
        <v>-1.5004860973696701</v>
      </c>
    </row>
    <row r="192" spans="1:34" x14ac:dyDescent="0.25">
      <c r="A192" s="109" t="s">
        <v>1457</v>
      </c>
      <c r="B192" s="109" t="s">
        <v>1458</v>
      </c>
      <c r="C192" s="109">
        <v>554.79999999999995</v>
      </c>
      <c r="D192" s="109">
        <v>-0.81741425534171397</v>
      </c>
      <c r="E192" s="109">
        <v>-0.48041177547488001</v>
      </c>
      <c r="F192" s="109">
        <v>-1.2502866243888899</v>
      </c>
      <c r="G192" s="109">
        <v>-6.1761461680535898</v>
      </c>
      <c r="H192" s="109">
        <v>0.36395108744319898</v>
      </c>
      <c r="I192" s="109">
        <v>-0.30927153313317501</v>
      </c>
      <c r="J192" s="109">
        <v>2.3588438476812601</v>
      </c>
      <c r="K192" s="109"/>
      <c r="L192" s="109" t="s">
        <v>1083</v>
      </c>
      <c r="M192" s="109" t="s">
        <v>1069</v>
      </c>
      <c r="N192" s="109" t="s">
        <v>1083</v>
      </c>
      <c r="O192" s="109" t="s">
        <v>1083</v>
      </c>
      <c r="P192" s="109" t="s">
        <v>1075</v>
      </c>
      <c r="Q192" s="109" t="s">
        <v>1071</v>
      </c>
      <c r="R192" s="109" t="s">
        <v>1070</v>
      </c>
      <c r="S192" s="109"/>
      <c r="T192" s="109" t="s">
        <v>1072</v>
      </c>
      <c r="U192" s="109">
        <v>201</v>
      </c>
      <c r="V192" s="109">
        <v>-0.88693692390391698</v>
      </c>
      <c r="W192" s="109">
        <v>-0.807620835277575</v>
      </c>
      <c r="X192" s="109">
        <v>-0.94931858724201001</v>
      </c>
      <c r="Y192" s="109">
        <v>-1.14938533197805</v>
      </c>
      <c r="Z192" s="109">
        <v>-1.1837182130689601</v>
      </c>
      <c r="AA192" s="109">
        <v>-1.1640448973922199</v>
      </c>
      <c r="AB192" s="109">
        <v>-1.0068794338259599</v>
      </c>
      <c r="AC192" s="109">
        <v>-1.1062849327103901</v>
      </c>
      <c r="AD192" s="109">
        <v>-1.18021380103762</v>
      </c>
      <c r="AE192" s="109">
        <v>-1.18869511824565</v>
      </c>
      <c r="AF192" s="109">
        <v>-1.1504256086618601</v>
      </c>
      <c r="AG192" s="109">
        <v>-0.88069470674894501</v>
      </c>
      <c r="AH192" s="109">
        <v>-0.81741425534171397</v>
      </c>
    </row>
    <row r="193" spans="1:34" x14ac:dyDescent="0.25">
      <c r="A193" s="109" t="s">
        <v>1459</v>
      </c>
      <c r="B193" s="109" t="s">
        <v>1460</v>
      </c>
      <c r="C193" s="109">
        <v>45662.7</v>
      </c>
      <c r="D193" s="109">
        <v>0.97650356528698601</v>
      </c>
      <c r="E193" s="109">
        <v>0.22080346284762101</v>
      </c>
      <c r="F193" s="109">
        <v>1.0897550219871499</v>
      </c>
      <c r="G193" s="109">
        <v>0.82272630049909301</v>
      </c>
      <c r="H193" s="109">
        <v>-0.113377790724788</v>
      </c>
      <c r="I193" s="109">
        <v>1.67043019724746</v>
      </c>
      <c r="J193" s="109">
        <v>-0.54390595067429504</v>
      </c>
      <c r="K193" s="109">
        <v>1.52519950683913</v>
      </c>
      <c r="L193" s="109" t="s">
        <v>1098</v>
      </c>
      <c r="M193" s="109" t="s">
        <v>1075</v>
      </c>
      <c r="N193" s="109" t="s">
        <v>1070</v>
      </c>
      <c r="O193" s="109" t="s">
        <v>1075</v>
      </c>
      <c r="P193" s="109" t="s">
        <v>1071</v>
      </c>
      <c r="Q193" s="109" t="s">
        <v>1070</v>
      </c>
      <c r="R193" s="109" t="s">
        <v>1069</v>
      </c>
      <c r="S193" s="109" t="s">
        <v>1070</v>
      </c>
      <c r="T193" s="109" t="s">
        <v>1072</v>
      </c>
      <c r="U193" s="109">
        <v>86</v>
      </c>
      <c r="V193" s="109">
        <v>0.10745225260284499</v>
      </c>
      <c r="W193" s="109">
        <v>-8.5120123341860497E-3</v>
      </c>
      <c r="X193" s="109">
        <v>-0.29034882152417202</v>
      </c>
      <c r="Y193" s="109">
        <v>-0.51626821598973505</v>
      </c>
      <c r="Z193" s="109">
        <v>-0.37822366580221201</v>
      </c>
      <c r="AA193" s="109">
        <v>-0.29532485723929602</v>
      </c>
      <c r="AB193" s="109">
        <v>-0.115642193701415</v>
      </c>
      <c r="AC193" s="109">
        <v>0.16257510974276099</v>
      </c>
      <c r="AD193" s="109">
        <v>0.42762965336107001</v>
      </c>
      <c r="AE193" s="109">
        <v>0.69842693974233505</v>
      </c>
      <c r="AF193" s="109">
        <v>0.97027863815598703</v>
      </c>
      <c r="AG193" s="109">
        <v>1.1611958362446599</v>
      </c>
      <c r="AH193" s="109">
        <v>0.97650356528698601</v>
      </c>
    </row>
    <row r="194" spans="1:34" x14ac:dyDescent="0.25">
      <c r="A194" s="109" t="s">
        <v>1461</v>
      </c>
      <c r="B194" s="109" t="s">
        <v>1462</v>
      </c>
      <c r="C194" s="109">
        <v>38117.5</v>
      </c>
      <c r="D194" s="109">
        <v>1.4433282410446999</v>
      </c>
      <c r="E194" s="109">
        <v>0.49601261340693198</v>
      </c>
      <c r="F194" s="109">
        <v>1.8697689041125001</v>
      </c>
      <c r="G194" s="109">
        <v>1.08015999533096</v>
      </c>
      <c r="H194" s="109">
        <v>-0.323482074395257</v>
      </c>
      <c r="I194" s="109">
        <v>0.552852497764176</v>
      </c>
      <c r="J194" s="109">
        <v>-0.84176793460908195</v>
      </c>
      <c r="K194" s="109">
        <v>1.0579292190927301</v>
      </c>
      <c r="L194" s="109" t="s">
        <v>1098</v>
      </c>
      <c r="M194" s="109" t="s">
        <v>1070</v>
      </c>
      <c r="N194" s="109" t="s">
        <v>1070</v>
      </c>
      <c r="O194" s="109" t="s">
        <v>1070</v>
      </c>
      <c r="P194" s="109" t="s">
        <v>1069</v>
      </c>
      <c r="Q194" s="109" t="s">
        <v>1075</v>
      </c>
      <c r="R194" s="109" t="s">
        <v>1083</v>
      </c>
      <c r="S194" s="109" t="s">
        <v>1070</v>
      </c>
      <c r="T194" s="109" t="s">
        <v>1072</v>
      </c>
      <c r="U194" s="109">
        <v>40</v>
      </c>
      <c r="V194" s="109">
        <v>0.86072619493823099</v>
      </c>
      <c r="W194" s="109">
        <v>0.27302644221820199</v>
      </c>
      <c r="X194" s="109">
        <v>-0.48708229668118103</v>
      </c>
      <c r="Y194" s="109">
        <v>-0.78087465199968997</v>
      </c>
      <c r="Z194" s="109">
        <v>-0.644998700582048</v>
      </c>
      <c r="AA194" s="109">
        <v>-0.42536221801278901</v>
      </c>
      <c r="AB194" s="109">
        <v>-0.17475508630752301</v>
      </c>
      <c r="AC194" s="109">
        <v>0.21468190801683201</v>
      </c>
      <c r="AD194" s="109">
        <v>0.291328510825481</v>
      </c>
      <c r="AE194" s="109">
        <v>0.70044020019708098</v>
      </c>
      <c r="AF194" s="109">
        <v>1.2394909320976399</v>
      </c>
      <c r="AG194" s="109">
        <v>1.536244815321</v>
      </c>
      <c r="AH194" s="109">
        <v>1.4433282410446999</v>
      </c>
    </row>
    <row r="195" spans="1:34" x14ac:dyDescent="0.25">
      <c r="A195" s="109" t="s">
        <v>1463</v>
      </c>
      <c r="B195" s="109" t="s">
        <v>1464</v>
      </c>
      <c r="C195" s="109">
        <v>13642.7</v>
      </c>
      <c r="D195" s="109">
        <v>3.4331143031012998</v>
      </c>
      <c r="E195" s="109">
        <v>0.62831873837687302</v>
      </c>
      <c r="F195" s="109">
        <v>1.8697689041125001</v>
      </c>
      <c r="G195" s="109">
        <v>1.25490398026964</v>
      </c>
      <c r="H195" s="109">
        <v>-0.574747112097997</v>
      </c>
      <c r="I195" s="109">
        <v>-0.469935313654394</v>
      </c>
      <c r="J195" s="109">
        <v>-0.31729255282926799</v>
      </c>
      <c r="K195" s="109">
        <v>-1.5829531458080699</v>
      </c>
      <c r="L195" s="109" t="s">
        <v>1098</v>
      </c>
      <c r="M195" s="109" t="s">
        <v>1070</v>
      </c>
      <c r="N195" s="109" t="s">
        <v>1070</v>
      </c>
      <c r="O195" s="109" t="s">
        <v>1070</v>
      </c>
      <c r="P195" s="109" t="s">
        <v>1069</v>
      </c>
      <c r="Q195" s="109" t="s">
        <v>1069</v>
      </c>
      <c r="R195" s="109" t="s">
        <v>1071</v>
      </c>
      <c r="S195" s="109" t="s">
        <v>1083</v>
      </c>
      <c r="T195" s="109" t="s">
        <v>1072</v>
      </c>
      <c r="U195" s="109">
        <v>4</v>
      </c>
      <c r="V195" s="109">
        <v>1.21015378484799</v>
      </c>
      <c r="W195" s="109">
        <v>1.4621176621834</v>
      </c>
      <c r="X195" s="109">
        <v>1.0782743780975399</v>
      </c>
      <c r="Y195" s="109">
        <v>0.89821705910203498</v>
      </c>
      <c r="Z195" s="109">
        <v>1.03386316088913</v>
      </c>
      <c r="AA195" s="109">
        <v>1.0980010042744699</v>
      </c>
      <c r="AB195" s="109">
        <v>1.4642833025739399</v>
      </c>
      <c r="AC195" s="109">
        <v>1.71510404483819</v>
      </c>
      <c r="AD195" s="109">
        <v>2.00573014563843</v>
      </c>
      <c r="AE195" s="109">
        <v>3.4401737254443998</v>
      </c>
      <c r="AF195" s="109">
        <v>3.4914006955288199</v>
      </c>
      <c r="AG195" s="109">
        <v>2.9673615725679601</v>
      </c>
      <c r="AH195" s="109">
        <v>3.4331143031012998</v>
      </c>
    </row>
    <row r="196" spans="1:34" x14ac:dyDescent="0.25">
      <c r="A196" s="109" t="s">
        <v>1465</v>
      </c>
      <c r="B196" s="109" t="s">
        <v>1466</v>
      </c>
      <c r="C196" s="109">
        <v>832.9</v>
      </c>
      <c r="D196" s="109">
        <v>3.4014826809690799</v>
      </c>
      <c r="E196" s="109">
        <v>3.2496468160927798</v>
      </c>
      <c r="F196" s="109">
        <v>1.8697689041125001</v>
      </c>
      <c r="G196" s="109">
        <v>0.97499489409882001</v>
      </c>
      <c r="H196" s="109">
        <v>-1.13341720744609</v>
      </c>
      <c r="I196" s="109">
        <v>-1.2409408435223299</v>
      </c>
      <c r="J196" s="109">
        <v>3.9000127462749399</v>
      </c>
      <c r="K196" s="109"/>
      <c r="L196" s="109" t="s">
        <v>1098</v>
      </c>
      <c r="M196" s="109" t="s">
        <v>1070</v>
      </c>
      <c r="N196" s="109" t="s">
        <v>1070</v>
      </c>
      <c r="O196" s="109" t="s">
        <v>1070</v>
      </c>
      <c r="P196" s="109" t="s">
        <v>1083</v>
      </c>
      <c r="Q196" s="109" t="s">
        <v>1083</v>
      </c>
      <c r="R196" s="109" t="s">
        <v>1070</v>
      </c>
      <c r="S196" s="109"/>
      <c r="T196" s="109" t="s">
        <v>1072</v>
      </c>
      <c r="U196" s="109">
        <v>5</v>
      </c>
      <c r="V196" s="109">
        <v>0.64933101263902704</v>
      </c>
      <c r="W196" s="109">
        <v>0.82284903859439096</v>
      </c>
      <c r="X196" s="109">
        <v>0.37962438559637601</v>
      </c>
      <c r="Y196" s="109">
        <v>0.183189825292428</v>
      </c>
      <c r="Z196" s="109">
        <v>0.44802968296465601</v>
      </c>
      <c r="AA196" s="109">
        <v>0.75439115740971197</v>
      </c>
      <c r="AB196" s="109">
        <v>0.94631366785501803</v>
      </c>
      <c r="AC196" s="109">
        <v>0.54562693297612697</v>
      </c>
      <c r="AD196" s="109">
        <v>1.0690460885500299</v>
      </c>
      <c r="AE196" s="109">
        <v>2.3388486084996898</v>
      </c>
      <c r="AF196" s="109">
        <v>2.48453663466689</v>
      </c>
      <c r="AG196" s="109">
        <v>1.8263073415612601</v>
      </c>
      <c r="AH196" s="109">
        <v>3.4014826809690799</v>
      </c>
    </row>
    <row r="197" spans="1:34" x14ac:dyDescent="0.25">
      <c r="A197" s="109" t="s">
        <v>1467</v>
      </c>
      <c r="B197" s="109" t="s">
        <v>1468</v>
      </c>
      <c r="C197" s="109">
        <v>1161.2</v>
      </c>
      <c r="D197" s="109">
        <v>1.12492877928112</v>
      </c>
      <c r="E197" s="109">
        <v>0.15391320665053801</v>
      </c>
      <c r="F197" s="109">
        <v>1.8697689041125001</v>
      </c>
      <c r="G197" s="109">
        <v>0.48085637563286598</v>
      </c>
      <c r="H197" s="109">
        <v>-0.91782358776671502</v>
      </c>
      <c r="I197" s="109">
        <v>-0.60462538196090698</v>
      </c>
      <c r="J197" s="109">
        <v>2.6949307010832499</v>
      </c>
      <c r="K197" s="109"/>
      <c r="L197" s="109" t="s">
        <v>1098</v>
      </c>
      <c r="M197" s="109" t="s">
        <v>1075</v>
      </c>
      <c r="N197" s="109" t="s">
        <v>1070</v>
      </c>
      <c r="O197" s="109" t="s">
        <v>1071</v>
      </c>
      <c r="P197" s="109" t="s">
        <v>1083</v>
      </c>
      <c r="Q197" s="109" t="s">
        <v>1069</v>
      </c>
      <c r="R197" s="109" t="s">
        <v>1070</v>
      </c>
      <c r="S197" s="109"/>
      <c r="T197" s="109" t="s">
        <v>1072</v>
      </c>
      <c r="U197" s="109">
        <v>69</v>
      </c>
      <c r="V197" s="109">
        <v>0.52253518970903901</v>
      </c>
      <c r="W197" s="109">
        <v>0.23598536922690699</v>
      </c>
      <c r="X197" s="109">
        <v>-0.15434180576554599</v>
      </c>
      <c r="Y197" s="109">
        <v>0.16716004860640499</v>
      </c>
      <c r="Z197" s="109">
        <v>8.3068974154623092E-3</v>
      </c>
      <c r="AA197" s="109">
        <v>0.54264737171439403</v>
      </c>
      <c r="AB197" s="109">
        <v>0.75033507467930005</v>
      </c>
      <c r="AC197" s="109">
        <v>0.63586807108617704</v>
      </c>
      <c r="AD197" s="109">
        <v>0.61635277247653997</v>
      </c>
      <c r="AE197" s="109">
        <v>0.80601949805137496</v>
      </c>
      <c r="AF197" s="109">
        <v>1.3860080554826399</v>
      </c>
      <c r="AG197" s="109">
        <v>1.27766363726594</v>
      </c>
      <c r="AH197" s="109">
        <v>1.12492877928112</v>
      </c>
    </row>
    <row r="198" spans="1:34" x14ac:dyDescent="0.25">
      <c r="A198" s="109" t="s">
        <v>1469</v>
      </c>
      <c r="B198" s="109" t="s">
        <v>1470</v>
      </c>
      <c r="C198" s="109">
        <v>8043.7</v>
      </c>
      <c r="D198" s="109">
        <v>1.92684108956324</v>
      </c>
      <c r="E198" s="109">
        <v>4.0978598189174101E-3</v>
      </c>
      <c r="F198" s="109">
        <v>1.8697689041125001</v>
      </c>
      <c r="G198" s="109">
        <v>1.1485428882651201</v>
      </c>
      <c r="H198" s="109">
        <v>-0.56928250343582498</v>
      </c>
      <c r="I198" s="109">
        <v>-0.140781012432247</v>
      </c>
      <c r="J198" s="109">
        <v>-0.14638008059021301</v>
      </c>
      <c r="K198" s="109">
        <v>0.12550576941922401</v>
      </c>
      <c r="L198" s="109" t="s">
        <v>1098</v>
      </c>
      <c r="M198" s="109" t="s">
        <v>1071</v>
      </c>
      <c r="N198" s="109" t="s">
        <v>1070</v>
      </c>
      <c r="O198" s="109" t="s">
        <v>1070</v>
      </c>
      <c r="P198" s="109" t="s">
        <v>1069</v>
      </c>
      <c r="Q198" s="109" t="s">
        <v>1071</v>
      </c>
      <c r="R198" s="109" t="s">
        <v>1071</v>
      </c>
      <c r="S198" s="109" t="s">
        <v>1071</v>
      </c>
      <c r="T198" s="109" t="s">
        <v>1072</v>
      </c>
      <c r="U198" s="109">
        <v>23</v>
      </c>
      <c r="V198" s="109">
        <v>-2.4387324328755601E-2</v>
      </c>
      <c r="W198" s="109">
        <v>0.119699388413013</v>
      </c>
      <c r="X198" s="109">
        <v>-0.517402924908966</v>
      </c>
      <c r="Y198" s="109">
        <v>-0.80457721193438203</v>
      </c>
      <c r="Z198" s="109">
        <v>-0.30794455813996702</v>
      </c>
      <c r="AA198" s="109">
        <v>0.30668691165790402</v>
      </c>
      <c r="AB198" s="109">
        <v>0.75893309386910801</v>
      </c>
      <c r="AC198" s="109">
        <v>1.00839498738501</v>
      </c>
      <c r="AD198" s="109">
        <v>1.08757026998396</v>
      </c>
      <c r="AE198" s="109">
        <v>1.3622044464045699</v>
      </c>
      <c r="AF198" s="109">
        <v>1.7119132443377501</v>
      </c>
      <c r="AG198" s="109">
        <v>1.9887602019345001</v>
      </c>
      <c r="AH198" s="109">
        <v>1.92684108956324</v>
      </c>
    </row>
    <row r="199" spans="1:34" x14ac:dyDescent="0.25">
      <c r="A199" s="109" t="s">
        <v>1471</v>
      </c>
      <c r="B199" s="109" t="s">
        <v>1472</v>
      </c>
      <c r="C199" s="109">
        <v>17994.5</v>
      </c>
      <c r="D199" s="109">
        <v>1.22848551377132</v>
      </c>
      <c r="E199" s="109">
        <v>-0.63141923322008098</v>
      </c>
      <c r="F199" s="109">
        <v>1.8697689041125001</v>
      </c>
      <c r="G199" s="109">
        <v>1.10251348432528</v>
      </c>
      <c r="H199" s="109">
        <v>-0.392656668795131</v>
      </c>
      <c r="I199" s="109">
        <v>0.62966455361130702</v>
      </c>
      <c r="J199" s="109">
        <v>-0.623821077018055</v>
      </c>
      <c r="K199" s="109">
        <v>3.8815341431365703E-2</v>
      </c>
      <c r="L199" s="109" t="s">
        <v>1098</v>
      </c>
      <c r="M199" s="109" t="s">
        <v>1083</v>
      </c>
      <c r="N199" s="109" t="s">
        <v>1070</v>
      </c>
      <c r="O199" s="109" t="s">
        <v>1070</v>
      </c>
      <c r="P199" s="109" t="s">
        <v>1069</v>
      </c>
      <c r="Q199" s="109" t="s">
        <v>1075</v>
      </c>
      <c r="R199" s="109" t="s">
        <v>1069</v>
      </c>
      <c r="S199" s="109" t="s">
        <v>1071</v>
      </c>
      <c r="T199" s="109" t="s">
        <v>1072</v>
      </c>
      <c r="U199" s="109">
        <v>59</v>
      </c>
      <c r="V199" s="109">
        <v>-0.126198078042805</v>
      </c>
      <c r="W199" s="109">
        <v>0.15119900854155999</v>
      </c>
      <c r="X199" s="109">
        <v>-3.0827645934594999E-2</v>
      </c>
      <c r="Y199" s="109">
        <v>-0.397182815508552</v>
      </c>
      <c r="Z199" s="109">
        <v>-0.34626347540388902</v>
      </c>
      <c r="AA199" s="109">
        <v>-8.9176225298385897E-2</v>
      </c>
      <c r="AB199" s="109">
        <v>5.9441080933645397E-2</v>
      </c>
      <c r="AC199" s="109">
        <v>0.35666826511747901</v>
      </c>
      <c r="AD199" s="109">
        <v>0.73669504434732602</v>
      </c>
      <c r="AE199" s="109">
        <v>0.61418001763459196</v>
      </c>
      <c r="AF199" s="109">
        <v>0.90558313647764799</v>
      </c>
      <c r="AG199" s="109">
        <v>1.27415372746519</v>
      </c>
      <c r="AH199" s="109">
        <v>1.22848551377132</v>
      </c>
    </row>
    <row r="200" spans="1:34" x14ac:dyDescent="0.25">
      <c r="A200" s="109" t="s">
        <v>1473</v>
      </c>
      <c r="B200" s="109" t="s">
        <v>1474</v>
      </c>
      <c r="C200" s="109">
        <v>8791.2999999999993</v>
      </c>
      <c r="D200" s="109">
        <v>0.94547764979783899</v>
      </c>
      <c r="E200" s="109">
        <v>-0.54398163577064995</v>
      </c>
      <c r="F200" s="109">
        <v>1.47976196304983</v>
      </c>
      <c r="G200" s="109">
        <v>1.0013009201834699</v>
      </c>
      <c r="H200" s="109">
        <v>-1.27042747508135</v>
      </c>
      <c r="I200" s="109">
        <v>-7.4147331267140307E-2</v>
      </c>
      <c r="J200" s="109">
        <v>2.4808284583674799E-2</v>
      </c>
      <c r="K200" s="109">
        <v>-1.3101232416270701</v>
      </c>
      <c r="L200" s="109" t="s">
        <v>1098</v>
      </c>
      <c r="M200" s="109" t="s">
        <v>1069</v>
      </c>
      <c r="N200" s="109" t="s">
        <v>1070</v>
      </c>
      <c r="O200" s="109" t="s">
        <v>1070</v>
      </c>
      <c r="P200" s="109" t="s">
        <v>1083</v>
      </c>
      <c r="Q200" s="109" t="s">
        <v>1071</v>
      </c>
      <c r="R200" s="109" t="s">
        <v>1075</v>
      </c>
      <c r="S200" s="109" t="s">
        <v>1083</v>
      </c>
      <c r="T200" s="109" t="s">
        <v>1072</v>
      </c>
      <c r="U200" s="109">
        <v>89</v>
      </c>
      <c r="V200" s="109">
        <v>-4.8965317784063003E-2</v>
      </c>
      <c r="W200" s="109">
        <v>0.35511194398337098</v>
      </c>
      <c r="X200" s="109">
        <v>0.16508600165592599</v>
      </c>
      <c r="Y200" s="109">
        <v>8.65684855191554E-2</v>
      </c>
      <c r="Z200" s="109">
        <v>-0.178162117590494</v>
      </c>
      <c r="AA200" s="109">
        <v>-9.3641162936941594E-2</v>
      </c>
      <c r="AB200" s="109">
        <v>0.35648222373726701</v>
      </c>
      <c r="AC200" s="109">
        <v>0.45326031646206799</v>
      </c>
      <c r="AD200" s="109">
        <v>0.86380646741005396</v>
      </c>
      <c r="AE200" s="109">
        <v>1.19632418941785</v>
      </c>
      <c r="AF200" s="109">
        <v>1.1863094391075599</v>
      </c>
      <c r="AG200" s="109">
        <v>1.00136529078986</v>
      </c>
      <c r="AH200" s="109">
        <v>0.94547764979783899</v>
      </c>
    </row>
    <row r="201" spans="1:34" x14ac:dyDescent="0.25">
      <c r="A201" s="109" t="s">
        <v>1475</v>
      </c>
      <c r="B201" s="109" t="s">
        <v>1476</v>
      </c>
      <c r="C201" s="109">
        <v>6357.5</v>
      </c>
      <c r="D201" s="109">
        <v>0.74209730058810597</v>
      </c>
      <c r="E201" s="109">
        <v>0.52512892822761603</v>
      </c>
      <c r="F201" s="109">
        <v>1.8697689041125001</v>
      </c>
      <c r="G201" s="109">
        <v>0.81308628869844501</v>
      </c>
      <c r="H201" s="109">
        <v>-5.8650543934114802E-3</v>
      </c>
      <c r="I201" s="109">
        <v>-1.20093415431955</v>
      </c>
      <c r="J201" s="109">
        <v>-0.25278367340907498</v>
      </c>
      <c r="K201" s="109">
        <v>1.2714796003334301</v>
      </c>
      <c r="L201" s="109" t="s">
        <v>1078</v>
      </c>
      <c r="M201" s="109" t="s">
        <v>1070</v>
      </c>
      <c r="N201" s="109" t="s">
        <v>1070</v>
      </c>
      <c r="O201" s="109" t="s">
        <v>1075</v>
      </c>
      <c r="P201" s="109" t="s">
        <v>1071</v>
      </c>
      <c r="Q201" s="109" t="s">
        <v>1083</v>
      </c>
      <c r="R201" s="109" t="s">
        <v>1071</v>
      </c>
      <c r="S201" s="109" t="s">
        <v>1070</v>
      </c>
      <c r="T201" s="109" t="s">
        <v>1072</v>
      </c>
      <c r="U201" s="109">
        <v>111</v>
      </c>
      <c r="V201" s="109">
        <v>1.13089758851675</v>
      </c>
      <c r="W201" s="109">
        <v>0.941589242139519</v>
      </c>
      <c r="X201" s="109">
        <v>0.77833331127779004</v>
      </c>
      <c r="Y201" s="109">
        <v>0.61991744408697003</v>
      </c>
      <c r="Z201" s="109">
        <v>0.61578146054397398</v>
      </c>
      <c r="AA201" s="109">
        <v>0.64404920169591096</v>
      </c>
      <c r="AB201" s="109">
        <v>0.65442747557862802</v>
      </c>
      <c r="AC201" s="109">
        <v>1.05695957502478</v>
      </c>
      <c r="AD201" s="109">
        <v>1.0058338315328901</v>
      </c>
      <c r="AE201" s="109">
        <v>0.89099190181989696</v>
      </c>
      <c r="AF201" s="109">
        <v>0.62898442197711002</v>
      </c>
      <c r="AG201" s="109">
        <v>0.51099412400678401</v>
      </c>
      <c r="AH201" s="109">
        <v>0.74209730058810597</v>
      </c>
    </row>
    <row r="202" spans="1:34" x14ac:dyDescent="0.25">
      <c r="A202" s="109" t="s">
        <v>1477</v>
      </c>
      <c r="B202" s="109" t="s">
        <v>1478</v>
      </c>
      <c r="C202" s="109">
        <v>4681.2</v>
      </c>
      <c r="D202" s="109">
        <v>0.47859120855623499</v>
      </c>
      <c r="E202" s="109">
        <v>-9.6603089569466893E-2</v>
      </c>
      <c r="F202" s="109">
        <v>1.8697689041125001</v>
      </c>
      <c r="G202" s="109">
        <v>0.645671931455021</v>
      </c>
      <c r="H202" s="109">
        <v>-0.13942488025307101</v>
      </c>
      <c r="I202" s="109">
        <v>-1.64901633639096</v>
      </c>
      <c r="J202" s="109">
        <v>5.4056563930814497E-2</v>
      </c>
      <c r="K202" s="109">
        <v>1.8106763006342701</v>
      </c>
      <c r="L202" s="109" t="s">
        <v>1075</v>
      </c>
      <c r="M202" s="109" t="s">
        <v>1071</v>
      </c>
      <c r="N202" s="109" t="s">
        <v>1070</v>
      </c>
      <c r="O202" s="109" t="s">
        <v>1075</v>
      </c>
      <c r="P202" s="109" t="s">
        <v>1071</v>
      </c>
      <c r="Q202" s="109" t="s">
        <v>1083</v>
      </c>
      <c r="R202" s="109" t="s">
        <v>1075</v>
      </c>
      <c r="S202" s="109" t="s">
        <v>1070</v>
      </c>
      <c r="T202" s="109" t="s">
        <v>1072</v>
      </c>
      <c r="U202" s="109">
        <v>129</v>
      </c>
      <c r="V202" s="109">
        <v>-0.61073599746708895</v>
      </c>
      <c r="W202" s="109">
        <v>-0.49727823034591101</v>
      </c>
      <c r="X202" s="109">
        <v>-0.84530152296665995</v>
      </c>
      <c r="Y202" s="109">
        <v>-1.1444775541099099</v>
      </c>
      <c r="Z202" s="109">
        <v>-0.86447875225992499</v>
      </c>
      <c r="AA202" s="109">
        <v>-0.74688753190541601</v>
      </c>
      <c r="AB202" s="109">
        <v>-0.85720713948579097</v>
      </c>
      <c r="AC202" s="109">
        <v>-0.91099707762439197</v>
      </c>
      <c r="AD202" s="109">
        <v>-0.62735098918033405</v>
      </c>
      <c r="AE202" s="109">
        <v>-0.40102623228885498</v>
      </c>
      <c r="AF202" s="109">
        <v>-1.4570636469118501E-2</v>
      </c>
      <c r="AG202" s="109">
        <v>0.46185202775692702</v>
      </c>
      <c r="AH202" s="109">
        <v>0.47859120855623499</v>
      </c>
    </row>
    <row r="203" spans="1:34" x14ac:dyDescent="0.25">
      <c r="A203" s="109" t="s">
        <v>1479</v>
      </c>
      <c r="B203" s="109" t="s">
        <v>1480</v>
      </c>
      <c r="C203" s="109">
        <v>7596</v>
      </c>
      <c r="D203" s="109">
        <v>0.35981588167566098</v>
      </c>
      <c r="E203" s="109">
        <v>0.21441942432775801</v>
      </c>
      <c r="F203" s="109">
        <v>-8.0265801200871498E-2</v>
      </c>
      <c r="G203" s="109">
        <v>0.56243096607927801</v>
      </c>
      <c r="H203" s="109">
        <v>-0.44287879842739603</v>
      </c>
      <c r="I203" s="109">
        <v>-1.6604743708612599</v>
      </c>
      <c r="J203" s="109">
        <v>-0.32120582493950101</v>
      </c>
      <c r="K203" s="109">
        <v>0.71122337244293099</v>
      </c>
      <c r="L203" s="109" t="s">
        <v>1075</v>
      </c>
      <c r="M203" s="109" t="s">
        <v>1075</v>
      </c>
      <c r="N203" s="109" t="s">
        <v>1071</v>
      </c>
      <c r="O203" s="109" t="s">
        <v>1075</v>
      </c>
      <c r="P203" s="109" t="s">
        <v>1069</v>
      </c>
      <c r="Q203" s="109" t="s">
        <v>1083</v>
      </c>
      <c r="R203" s="109" t="s">
        <v>1071</v>
      </c>
      <c r="S203" s="109" t="s">
        <v>1075</v>
      </c>
      <c r="T203" s="109" t="s">
        <v>1072</v>
      </c>
      <c r="U203" s="109">
        <v>138</v>
      </c>
      <c r="V203" s="109">
        <v>-0.69337782863041497</v>
      </c>
      <c r="W203" s="109">
        <v>-0.45927469539647198</v>
      </c>
      <c r="X203" s="109">
        <v>-0.51516065552485002</v>
      </c>
      <c r="Y203" s="109">
        <v>-0.36533670902887799</v>
      </c>
      <c r="Z203" s="109">
        <v>-4.88859411490506E-2</v>
      </c>
      <c r="AA203" s="109">
        <v>-5.9859039106397699E-2</v>
      </c>
      <c r="AB203" s="109">
        <v>-0.16153830972817601</v>
      </c>
      <c r="AC203" s="109">
        <v>-0.68043504313800396</v>
      </c>
      <c r="AD203" s="109">
        <v>-0.38674436584115002</v>
      </c>
      <c r="AE203" s="109">
        <v>-4.9648223647765E-2</v>
      </c>
      <c r="AF203" s="109">
        <v>0.110546971387979</v>
      </c>
      <c r="AG203" s="109">
        <v>0.57497707240478502</v>
      </c>
      <c r="AH203" s="109">
        <v>0.35981588167566098</v>
      </c>
    </row>
    <row r="204" spans="1:34" x14ac:dyDescent="0.25">
      <c r="A204" s="109" t="s">
        <v>1481</v>
      </c>
      <c r="B204" s="109" t="s">
        <v>1482</v>
      </c>
      <c r="C204" s="109">
        <v>25305.5</v>
      </c>
      <c r="D204" s="109">
        <v>0.64677169398217804</v>
      </c>
      <c r="E204" s="109">
        <v>0.15774519693045799</v>
      </c>
      <c r="F204" s="109">
        <v>1.47976196304983</v>
      </c>
      <c r="G204" s="109">
        <v>0.83010084784189397</v>
      </c>
      <c r="H204" s="109">
        <v>-0.38469097529415902</v>
      </c>
      <c r="I204" s="109">
        <v>-1.03741438989993</v>
      </c>
      <c r="J204" s="109">
        <v>-0.95839777034672202</v>
      </c>
      <c r="K204" s="109">
        <v>1.71128311773062</v>
      </c>
      <c r="L204" s="109" t="s">
        <v>1078</v>
      </c>
      <c r="M204" s="109" t="s">
        <v>1075</v>
      </c>
      <c r="N204" s="109" t="s">
        <v>1070</v>
      </c>
      <c r="O204" s="109" t="s">
        <v>1075</v>
      </c>
      <c r="P204" s="109" t="s">
        <v>1069</v>
      </c>
      <c r="Q204" s="109" t="s">
        <v>1069</v>
      </c>
      <c r="R204" s="109" t="s">
        <v>1083</v>
      </c>
      <c r="S204" s="109" t="s">
        <v>1070</v>
      </c>
      <c r="T204" s="109" t="s">
        <v>1072</v>
      </c>
      <c r="U204" s="109">
        <v>120</v>
      </c>
      <c r="V204" s="109">
        <v>-0.22185393082937699</v>
      </c>
      <c r="W204" s="109">
        <v>-0.371448057339616</v>
      </c>
      <c r="X204" s="109">
        <v>-0.29534303981711801</v>
      </c>
      <c r="Y204" s="109">
        <v>-0.54135537340501005</v>
      </c>
      <c r="Z204" s="109">
        <v>-0.76750075878902002</v>
      </c>
      <c r="AA204" s="109">
        <v>-0.77040355732146804</v>
      </c>
      <c r="AB204" s="109">
        <v>-0.30164224396150602</v>
      </c>
      <c r="AC204" s="109">
        <v>0.128771229555942</v>
      </c>
      <c r="AD204" s="109">
        <v>0.12205599591362901</v>
      </c>
      <c r="AE204" s="109">
        <v>0.27741300203910202</v>
      </c>
      <c r="AF204" s="109">
        <v>0.62043202800932695</v>
      </c>
      <c r="AG204" s="109">
        <v>0.76232236612556004</v>
      </c>
      <c r="AH204" s="109">
        <v>0.64677169398217804</v>
      </c>
    </row>
    <row r="205" spans="1:34" x14ac:dyDescent="0.25">
      <c r="A205" s="109" t="s">
        <v>1483</v>
      </c>
      <c r="B205" s="109" t="s">
        <v>1484</v>
      </c>
      <c r="C205" s="109">
        <v>5880.9</v>
      </c>
      <c r="D205" s="109">
        <v>1.0905895797609699</v>
      </c>
      <c r="E205" s="109">
        <v>1.2785433061559</v>
      </c>
      <c r="F205" s="109">
        <v>1.8697689041125001</v>
      </c>
      <c r="G205" s="109">
        <v>0.343009083666031</v>
      </c>
      <c r="H205" s="109">
        <v>-0.16924097266657301</v>
      </c>
      <c r="I205" s="109">
        <v>-0.88814616041209704</v>
      </c>
      <c r="J205" s="109">
        <v>-0.35331241058363499</v>
      </c>
      <c r="K205" s="109">
        <v>1.6668793408270499</v>
      </c>
      <c r="L205" s="109" t="s">
        <v>1098</v>
      </c>
      <c r="M205" s="109" t="s">
        <v>1070</v>
      </c>
      <c r="N205" s="109" t="s">
        <v>1070</v>
      </c>
      <c r="O205" s="109" t="s">
        <v>1071</v>
      </c>
      <c r="P205" s="109" t="s">
        <v>1071</v>
      </c>
      <c r="Q205" s="109" t="s">
        <v>1069</v>
      </c>
      <c r="R205" s="109" t="s">
        <v>1071</v>
      </c>
      <c r="S205" s="109" t="s">
        <v>1070</v>
      </c>
      <c r="T205" s="109" t="s">
        <v>1072</v>
      </c>
      <c r="U205" s="109">
        <v>73</v>
      </c>
      <c r="V205" s="109">
        <v>0.106762903302161</v>
      </c>
      <c r="W205" s="109">
        <v>-1.7097040030433702E-2</v>
      </c>
      <c r="X205" s="109">
        <v>-0.33914520787230101</v>
      </c>
      <c r="Y205" s="109">
        <v>-0.52231663971693498</v>
      </c>
      <c r="Z205" s="109">
        <v>-0.390442441908327</v>
      </c>
      <c r="AA205" s="109">
        <v>-0.33092921309366102</v>
      </c>
      <c r="AB205" s="109">
        <v>-0.16729887983285699</v>
      </c>
      <c r="AC205" s="109">
        <v>0.13871410320720701</v>
      </c>
      <c r="AD205" s="109">
        <v>0.41694854858898101</v>
      </c>
      <c r="AE205" s="109">
        <v>0.68320982314668999</v>
      </c>
      <c r="AF205" s="109">
        <v>0.99785008857596402</v>
      </c>
      <c r="AG205" s="109">
        <v>1.10461265606341</v>
      </c>
      <c r="AH205" s="109">
        <v>1.0905895797609699</v>
      </c>
    </row>
    <row r="206" spans="1:34" x14ac:dyDescent="0.25">
      <c r="A206" s="109" t="s">
        <v>1485</v>
      </c>
      <c r="B206" s="109" t="s">
        <v>1486</v>
      </c>
      <c r="C206" s="109">
        <v>13297.8</v>
      </c>
      <c r="D206" s="109">
        <v>0.31705362928710601</v>
      </c>
      <c r="E206" s="109">
        <v>-9.4006751670796806E-2</v>
      </c>
      <c r="F206" s="109">
        <v>1.47976196304983</v>
      </c>
      <c r="G206" s="109">
        <v>0.59783409076466598</v>
      </c>
      <c r="H206" s="109">
        <v>-0.45411488927712901</v>
      </c>
      <c r="I206" s="109">
        <v>-1.5283424653629101</v>
      </c>
      <c r="J206" s="109">
        <v>-0.63729352944056705</v>
      </c>
      <c r="K206" s="109">
        <v>0.52302263573213503</v>
      </c>
      <c r="L206" s="109" t="s">
        <v>1075</v>
      </c>
      <c r="M206" s="109" t="s">
        <v>1071</v>
      </c>
      <c r="N206" s="109" t="s">
        <v>1070</v>
      </c>
      <c r="O206" s="109" t="s">
        <v>1075</v>
      </c>
      <c r="P206" s="109" t="s">
        <v>1069</v>
      </c>
      <c r="Q206" s="109" t="s">
        <v>1083</v>
      </c>
      <c r="R206" s="109" t="s">
        <v>1069</v>
      </c>
      <c r="S206" s="109" t="s">
        <v>1075</v>
      </c>
      <c r="T206" s="109" t="s">
        <v>1072</v>
      </c>
      <c r="U206" s="109">
        <v>144</v>
      </c>
      <c r="V206" s="109">
        <v>-0.66752320925466402</v>
      </c>
      <c r="W206" s="109">
        <v>-0.34036668650278301</v>
      </c>
      <c r="X206" s="109">
        <v>-0.69205884166739895</v>
      </c>
      <c r="Y206" s="109">
        <v>-1.1011104589085701</v>
      </c>
      <c r="Z206" s="109">
        <v>-1.04940729775084</v>
      </c>
      <c r="AA206" s="109">
        <v>-0.88223725919038098</v>
      </c>
      <c r="AB206" s="109">
        <v>-0.522424578016351</v>
      </c>
      <c r="AC206" s="109">
        <v>0.18680269619947701</v>
      </c>
      <c r="AD206" s="109">
        <v>0.44644672534142599</v>
      </c>
      <c r="AE206" s="109">
        <v>0.26051380855260398</v>
      </c>
      <c r="AF206" s="109">
        <v>0.47101086611281401</v>
      </c>
      <c r="AG206" s="109">
        <v>0.61634552584833902</v>
      </c>
      <c r="AH206" s="109">
        <v>0.31705362928710601</v>
      </c>
    </row>
    <row r="207" spans="1:34" x14ac:dyDescent="0.25">
      <c r="A207" s="109" t="s">
        <v>1487</v>
      </c>
      <c r="B207" s="109" t="s">
        <v>1488</v>
      </c>
      <c r="C207" s="109">
        <v>17206.2</v>
      </c>
      <c r="D207" s="109">
        <v>0.35695314516576399</v>
      </c>
      <c r="E207" s="109">
        <v>1.97988893925039</v>
      </c>
      <c r="F207" s="109">
        <v>-1.64029356545157</v>
      </c>
      <c r="G207" s="109">
        <v>-0.36596389223179798</v>
      </c>
      <c r="H207" s="109">
        <v>0.70989232917411205</v>
      </c>
      <c r="I207" s="109">
        <v>-0.72005015069037404</v>
      </c>
      <c r="J207" s="109">
        <v>-0.88008116900885403</v>
      </c>
      <c r="K207" s="109">
        <v>1.2080775563578301</v>
      </c>
      <c r="L207" s="109" t="s">
        <v>1075</v>
      </c>
      <c r="M207" s="109" t="s">
        <v>1070</v>
      </c>
      <c r="N207" s="109" t="s">
        <v>1083</v>
      </c>
      <c r="O207" s="109" t="s">
        <v>1069</v>
      </c>
      <c r="P207" s="109" t="s">
        <v>1070</v>
      </c>
      <c r="Q207" s="109" t="s">
        <v>1069</v>
      </c>
      <c r="R207" s="109" t="s">
        <v>1083</v>
      </c>
      <c r="S207" s="109" t="s">
        <v>1070</v>
      </c>
      <c r="T207" s="109" t="s">
        <v>1072</v>
      </c>
      <c r="U207" s="109">
        <v>140</v>
      </c>
      <c r="V207" s="109">
        <v>-0.23865138889256099</v>
      </c>
      <c r="W207" s="109">
        <v>-8.4149690410247197E-2</v>
      </c>
      <c r="X207" s="109">
        <v>-0.14494104687999901</v>
      </c>
      <c r="Y207" s="109">
        <v>-0.26230549809526998</v>
      </c>
      <c r="Z207" s="109">
        <v>-0.34255153749007999</v>
      </c>
      <c r="AA207" s="109">
        <v>-0.393516017232656</v>
      </c>
      <c r="AB207" s="109">
        <v>-0.19561011834022801</v>
      </c>
      <c r="AC207" s="109">
        <v>0.100565222261928</v>
      </c>
      <c r="AD207" s="109">
        <v>5.6001452643149902E-2</v>
      </c>
      <c r="AE207" s="109">
        <v>-0.139007754663556</v>
      </c>
      <c r="AF207" s="109">
        <v>0.24056104741718101</v>
      </c>
      <c r="AG207" s="109">
        <v>0.63894962446040104</v>
      </c>
      <c r="AH207" s="109">
        <v>0.35695314516576399</v>
      </c>
    </row>
    <row r="208" spans="1:34" x14ac:dyDescent="0.25">
      <c r="A208" s="109" t="s">
        <v>1489</v>
      </c>
      <c r="B208" s="109" t="s">
        <v>1490</v>
      </c>
      <c r="C208" s="109">
        <v>12974.7</v>
      </c>
      <c r="D208" s="109">
        <v>0.214866838763833</v>
      </c>
      <c r="E208" s="109">
        <v>0.27939439025726598</v>
      </c>
      <c r="F208" s="109">
        <v>1.0897550219871499</v>
      </c>
      <c r="G208" s="109">
        <v>0.31828889063248</v>
      </c>
      <c r="H208" s="109">
        <v>0.58130911629473903</v>
      </c>
      <c r="I208" s="109">
        <v>-0.213718104850709</v>
      </c>
      <c r="J208" s="109">
        <v>-0.83283122294024603</v>
      </c>
      <c r="K208" s="109">
        <v>0.36234453467219302</v>
      </c>
      <c r="L208" s="109" t="s">
        <v>1075</v>
      </c>
      <c r="M208" s="109" t="s">
        <v>1075</v>
      </c>
      <c r="N208" s="109" t="s">
        <v>1070</v>
      </c>
      <c r="O208" s="109" t="s">
        <v>1071</v>
      </c>
      <c r="P208" s="109" t="s">
        <v>1075</v>
      </c>
      <c r="Q208" s="109" t="s">
        <v>1071</v>
      </c>
      <c r="R208" s="109" t="s">
        <v>1083</v>
      </c>
      <c r="S208" s="109" t="s">
        <v>1075</v>
      </c>
      <c r="T208" s="109" t="s">
        <v>1072</v>
      </c>
      <c r="U208" s="109">
        <v>152</v>
      </c>
      <c r="V208" s="109">
        <v>-9.0914594613363903E-2</v>
      </c>
      <c r="W208" s="109">
        <v>-7.8997947809407998E-2</v>
      </c>
      <c r="X208" s="109">
        <v>-0.36723169920924498</v>
      </c>
      <c r="Y208" s="109">
        <v>-0.399057543607029</v>
      </c>
      <c r="Z208" s="109">
        <v>-0.39916388080507298</v>
      </c>
      <c r="AA208" s="109">
        <v>-0.47622927197029702</v>
      </c>
      <c r="AB208" s="109">
        <v>-0.39485623571839301</v>
      </c>
      <c r="AC208" s="109">
        <v>-0.210109758975461</v>
      </c>
      <c r="AD208" s="109">
        <v>-0.18452962948645699</v>
      </c>
      <c r="AE208" s="109">
        <v>-0.46084805310197702</v>
      </c>
      <c r="AF208" s="109">
        <v>-0.29586003581679599</v>
      </c>
      <c r="AG208" s="109">
        <v>0.12756966989893501</v>
      </c>
      <c r="AH208" s="109">
        <v>0.214866838763833</v>
      </c>
    </row>
    <row r="209" spans="1:34" x14ac:dyDescent="0.25">
      <c r="A209" s="109" t="s">
        <v>1491</v>
      </c>
      <c r="B209" s="109" t="s">
        <v>1492</v>
      </c>
      <c r="C209" s="109">
        <v>30672.6</v>
      </c>
      <c r="D209" s="109">
        <v>8.61681719740236E-2</v>
      </c>
      <c r="E209" s="109">
        <v>-0.84274656113086199</v>
      </c>
      <c r="F209" s="109">
        <v>-1.2502866243888899</v>
      </c>
      <c r="G209" s="109">
        <v>0.65516949752866904</v>
      </c>
      <c r="H209" s="109">
        <v>-9.8459016865308197E-2</v>
      </c>
      <c r="I209" s="109">
        <v>-1.04559666997069</v>
      </c>
      <c r="J209" s="109">
        <v>-0.131797752590498</v>
      </c>
      <c r="K209" s="109">
        <v>2.2821808400192598</v>
      </c>
      <c r="L209" s="109" t="s">
        <v>1071</v>
      </c>
      <c r="M209" s="109" t="s">
        <v>1083</v>
      </c>
      <c r="N209" s="109" t="s">
        <v>1083</v>
      </c>
      <c r="O209" s="109" t="s">
        <v>1075</v>
      </c>
      <c r="P209" s="109" t="s">
        <v>1071</v>
      </c>
      <c r="Q209" s="109" t="s">
        <v>1069</v>
      </c>
      <c r="R209" s="109" t="s">
        <v>1071</v>
      </c>
      <c r="S209" s="109" t="s">
        <v>1070</v>
      </c>
      <c r="T209" s="109" t="s">
        <v>1072</v>
      </c>
      <c r="U209" s="109">
        <v>163</v>
      </c>
      <c r="V209" s="109">
        <v>-0.45331163218839798</v>
      </c>
      <c r="W209" s="109">
        <v>-0.29578405444415301</v>
      </c>
      <c r="X209" s="109">
        <v>-0.38732669871804498</v>
      </c>
      <c r="Y209" s="109">
        <v>-0.76624829240536096</v>
      </c>
      <c r="Z209" s="109">
        <v>-0.80965471747915596</v>
      </c>
      <c r="AA209" s="109">
        <v>-0.73083496773534196</v>
      </c>
      <c r="AB209" s="109">
        <v>-0.51036888155280602</v>
      </c>
      <c r="AC209" s="109">
        <v>-0.50666483955757102</v>
      </c>
      <c r="AD209" s="109">
        <v>-0.73357358041532905</v>
      </c>
      <c r="AE209" s="109">
        <v>-0.82662760227335397</v>
      </c>
      <c r="AF209" s="109">
        <v>-0.56785189519956403</v>
      </c>
      <c r="AG209" s="109">
        <v>-0.279296445399074</v>
      </c>
      <c r="AH209" s="109">
        <v>8.61681719740236E-2</v>
      </c>
    </row>
    <row r="210" spans="1:34" x14ac:dyDescent="0.25">
      <c r="A210" s="109" t="s">
        <v>1493</v>
      </c>
      <c r="B210" s="109" t="s">
        <v>1494</v>
      </c>
      <c r="C210" s="109">
        <v>15091.2</v>
      </c>
      <c r="D210" s="109">
        <v>0.76836536230645403</v>
      </c>
      <c r="E210" s="109">
        <v>0.29360736386405001</v>
      </c>
      <c r="F210" s="109">
        <v>-1.64029356545157</v>
      </c>
      <c r="G210" s="109">
        <v>0.39598497713019198</v>
      </c>
      <c r="H210" s="109">
        <v>-0.52510907992035905</v>
      </c>
      <c r="I210" s="109">
        <v>-1.4768365927079801</v>
      </c>
      <c r="J210" s="109">
        <v>-0.81059420179950803</v>
      </c>
      <c r="K210" s="109">
        <v>0.594893182984919</v>
      </c>
      <c r="L210" s="109" t="s">
        <v>1078</v>
      </c>
      <c r="M210" s="109" t="s">
        <v>1075</v>
      </c>
      <c r="N210" s="109" t="s">
        <v>1083</v>
      </c>
      <c r="O210" s="109" t="s">
        <v>1071</v>
      </c>
      <c r="P210" s="109" t="s">
        <v>1069</v>
      </c>
      <c r="Q210" s="109" t="s">
        <v>1083</v>
      </c>
      <c r="R210" s="109" t="s">
        <v>1069</v>
      </c>
      <c r="S210" s="109" t="s">
        <v>1075</v>
      </c>
      <c r="T210" s="109" t="s">
        <v>1072</v>
      </c>
      <c r="U210" s="109">
        <v>110</v>
      </c>
      <c r="V210" s="109">
        <v>0.11365364378125301</v>
      </c>
      <c r="W210" s="109">
        <v>0.32051665608866298</v>
      </c>
      <c r="X210" s="109">
        <v>0.21501077054110501</v>
      </c>
      <c r="Y210" s="109">
        <v>-6.2451069954953302E-2</v>
      </c>
      <c r="Z210" s="109">
        <v>-8.5763005591193001E-2</v>
      </c>
      <c r="AA210" s="109">
        <v>0.329987452542925</v>
      </c>
      <c r="AB210" s="109">
        <v>0.42182278521828698</v>
      </c>
      <c r="AC210" s="109">
        <v>0.44367290628953399</v>
      </c>
      <c r="AD210" s="109">
        <v>0.17321717615733101</v>
      </c>
      <c r="AE210" s="109">
        <v>0.26519574840929999</v>
      </c>
      <c r="AF210" s="109">
        <v>0.92021534899547797</v>
      </c>
      <c r="AG210" s="109">
        <v>0.98334122526464196</v>
      </c>
      <c r="AH210" s="109">
        <v>0.76836536230645403</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2</vt:i4>
      </vt:variant>
    </vt:vector>
  </HeadingPairs>
  <TitlesOfParts>
    <vt:vector size="17" baseType="lpstr">
      <vt:lpstr>MODE D'EMPLOI</vt:lpstr>
      <vt:lpstr>Documentation</vt:lpstr>
      <vt:lpstr>Nomenclature</vt:lpstr>
      <vt:lpstr>Fiche Métier</vt:lpstr>
      <vt:lpstr>Détail FAP228</vt:lpstr>
      <vt:lpstr>Détail FAP86</vt:lpstr>
      <vt:lpstr>Synthèse</vt:lpstr>
      <vt:lpstr>Synthèse Grandes Familles</vt:lpstr>
      <vt:lpstr>Liste</vt:lpstr>
      <vt:lpstr>Liste 86</vt:lpstr>
      <vt:lpstr>Evolution</vt:lpstr>
      <vt:lpstr>Evol_Dep</vt:lpstr>
      <vt:lpstr>Familles</vt:lpstr>
      <vt:lpstr>Fiche_2</vt:lpstr>
      <vt:lpstr>Menus</vt:lpstr>
      <vt:lpstr>Nomenclature!Impression_des_titres</vt:lpstr>
      <vt:lpstr>'Fiche Métier'!Zone_d_impression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VAN-PUYMBROECK Cyrille (DR-ARA)</dc:creator>
  <cp:lastModifiedBy>GILBERT, Axel (DREETS-ARA)</cp:lastModifiedBy>
  <cp:lastPrinted>2021-04-27T12:57:50Z</cp:lastPrinted>
  <dcterms:created xsi:type="dcterms:W3CDTF">2020-12-23T11:03:01Z</dcterms:created>
  <dcterms:modified xsi:type="dcterms:W3CDTF">2025-10-24T14:35:49Z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2025-10-24T09:47:48Z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a577cd7f-3feb-43c0-9576-68dea8fa6ab9</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