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SEPES\07 Emploi, Chômage\Tensions Marché Travail\2024\"/>
    </mc:Choice>
  </mc:AlternateContent>
  <xr:revisionPtr revIDLastSave="0" documentId="13_ncr:1_{1EE109E5-A438-47C8-9800-234F98CBB2D4}" xr6:coauthVersionLast="47" xr6:coauthVersionMax="47" xr10:uidLastSave="{00000000-0000-0000-0000-000000000000}"/>
  <bookViews>
    <workbookView xWindow="-28920" yWindow="-2460" windowWidth="29040" windowHeight="15720" activeTab="3" xr2:uid="{00000000-000D-0000-FFFF-FFFF00000000}"/>
  </bookViews>
  <sheets>
    <sheet name="MODE D'EMPLOI" sheetId="13" r:id="rId1"/>
    <sheet name="Documentation" sheetId="12" r:id="rId2"/>
    <sheet name="Nomenclature" sheetId="11" r:id="rId3"/>
    <sheet name="Fiche Métier" sheetId="9" r:id="rId4"/>
    <sheet name="Détail FAP228" sheetId="16" r:id="rId5"/>
    <sheet name="Détail FAP86" sheetId="18" r:id="rId6"/>
    <sheet name="Synthèse" sheetId="7" r:id="rId7"/>
    <sheet name="Synthèse Grandes Familles" sheetId="8" r:id="rId8"/>
    <sheet name="Liste" sheetId="1" r:id="rId9"/>
    <sheet name="Liste 86" sheetId="14" r:id="rId10"/>
    <sheet name="Evolution" sheetId="2" r:id="rId11"/>
    <sheet name="Evol_Dep" sheetId="3" r:id="rId12"/>
    <sheet name="Familles" sheetId="4" r:id="rId13"/>
    <sheet name="Fiche_2" sheetId="5" r:id="rId14"/>
    <sheet name="Menus" sheetId="10" r:id="rId15"/>
  </sheets>
  <definedNames>
    <definedName name="_xlnm._FilterDatabase" localSheetId="4" hidden="1">'Détail FAP228'!$A$6:$AB$192</definedName>
    <definedName name="_xlnm._FilterDatabase" localSheetId="5" hidden="1">'Détail FAP86'!$A$6:$AC$192</definedName>
    <definedName name="_xlnm._FilterDatabase" localSheetId="2" hidden="1">Nomenclature!#REF!</definedName>
    <definedName name="_xlnm.Print_Titles" localSheetId="2">Nomenclature!$1:$2</definedName>
    <definedName name="_xlnm.Print_Area" localSheetId="3">'Fiche Métier'!$A$1:$S$57</definedName>
    <definedName name="_xlnm.Print_Area" localSheetId="2">Nomenclature!#REF!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8" l="1"/>
  <c r="A40" i="8"/>
  <c r="Y9" i="8"/>
  <c r="X9" i="8"/>
  <c r="W9" i="8"/>
  <c r="V9" i="8"/>
  <c r="U9" i="8"/>
  <c r="T9" i="8"/>
  <c r="S9" i="8"/>
  <c r="R9" i="8"/>
  <c r="Q9" i="8"/>
  <c r="P9" i="8"/>
  <c r="O9" i="8"/>
  <c r="N9" i="8"/>
  <c r="M9" i="8"/>
  <c r="L9" i="8"/>
  <c r="I9" i="8"/>
  <c r="Y8" i="8"/>
  <c r="X8" i="8"/>
  <c r="W8" i="8"/>
  <c r="V8" i="8"/>
  <c r="U8" i="8"/>
  <c r="T8" i="8"/>
  <c r="S8" i="8"/>
  <c r="R8" i="8"/>
  <c r="Q8" i="8"/>
  <c r="P8" i="8"/>
  <c r="O8" i="8"/>
  <c r="N8" i="8"/>
  <c r="M8" i="8"/>
  <c r="L8" i="8"/>
  <c r="I8" i="8"/>
  <c r="Y7" i="8"/>
  <c r="X7" i="8"/>
  <c r="W7" i="8"/>
  <c r="V7" i="8"/>
  <c r="U7" i="8"/>
  <c r="T7" i="8"/>
  <c r="S7" i="8"/>
  <c r="R7" i="8"/>
  <c r="Q7" i="8"/>
  <c r="P7" i="8"/>
  <c r="O7" i="8"/>
  <c r="N7" i="8"/>
  <c r="M7" i="8"/>
  <c r="L7" i="8"/>
  <c r="I7" i="8"/>
  <c r="Y6" i="8"/>
  <c r="X6" i="8"/>
  <c r="W6" i="8"/>
  <c r="V6" i="8"/>
  <c r="U6" i="8"/>
  <c r="T6" i="8"/>
  <c r="S6" i="8"/>
  <c r="R6" i="8"/>
  <c r="Q6" i="8"/>
  <c r="P6" i="8"/>
  <c r="O6" i="8"/>
  <c r="N6" i="8"/>
  <c r="M6" i="8"/>
  <c r="L6" i="8"/>
  <c r="I6" i="8"/>
  <c r="Y5" i="8"/>
  <c r="X5" i="8"/>
  <c r="W5" i="8"/>
  <c r="V5" i="8"/>
  <c r="U5" i="8"/>
  <c r="T5" i="8"/>
  <c r="S5" i="8"/>
  <c r="R5" i="8"/>
  <c r="Q5" i="8"/>
  <c r="P5" i="8"/>
  <c r="O5" i="8"/>
  <c r="N5" i="8"/>
  <c r="M5" i="8"/>
  <c r="L5" i="8"/>
  <c r="I5" i="8"/>
  <c r="O41" i="7"/>
  <c r="M41" i="7"/>
  <c r="H41" i="7"/>
  <c r="G41" i="7"/>
  <c r="E41" i="7"/>
  <c r="N40" i="7"/>
  <c r="M40" i="7"/>
  <c r="K40" i="7"/>
  <c r="F40" i="7"/>
  <c r="E40" i="7"/>
  <c r="D40" i="7"/>
  <c r="C40" i="7"/>
  <c r="A40" i="7"/>
  <c r="M39" i="7"/>
  <c r="L39" i="7"/>
  <c r="K39" i="7"/>
  <c r="J39" i="7"/>
  <c r="E39" i="7"/>
  <c r="D39" i="7"/>
  <c r="C39" i="7"/>
  <c r="B39" i="7"/>
  <c r="A39" i="7"/>
  <c r="D36" i="7"/>
  <c r="J40" i="7" s="1"/>
  <c r="D35" i="7"/>
  <c r="I39" i="7" s="1"/>
  <c r="O30" i="7"/>
  <c r="N30" i="7"/>
  <c r="M30" i="7"/>
  <c r="L30" i="7"/>
  <c r="K30" i="7"/>
  <c r="J30" i="7"/>
  <c r="I30" i="7"/>
  <c r="H30" i="7"/>
  <c r="G30" i="7"/>
  <c r="F30" i="7"/>
  <c r="E30" i="7"/>
  <c r="D30" i="7"/>
  <c r="C30" i="7"/>
  <c r="B30" i="7"/>
  <c r="O29" i="7"/>
  <c r="N29" i="7"/>
  <c r="N41" i="7" s="1"/>
  <c r="M29" i="7"/>
  <c r="L29" i="7"/>
  <c r="L41" i="7" s="1"/>
  <c r="K29" i="7"/>
  <c r="K41" i="7" s="1"/>
  <c r="J29" i="7"/>
  <c r="J41" i="7" s="1"/>
  <c r="I29" i="7"/>
  <c r="I41" i="7" s="1"/>
  <c r="H29" i="7"/>
  <c r="G29" i="7"/>
  <c r="F29" i="7"/>
  <c r="F41" i="7" s="1"/>
  <c r="E29" i="7"/>
  <c r="D29" i="7"/>
  <c r="D41" i="7" s="1"/>
  <c r="C29" i="7"/>
  <c r="C41" i="7" s="1"/>
  <c r="B29" i="7"/>
  <c r="B41" i="7" s="1"/>
  <c r="L26" i="7"/>
  <c r="A26" i="7"/>
  <c r="X16" i="9"/>
  <c r="W16" i="9"/>
  <c r="V16" i="9"/>
  <c r="Q16" i="9"/>
  <c r="P16" i="9"/>
  <c r="O16" i="9"/>
  <c r="N16" i="9"/>
  <c r="I16" i="9"/>
  <c r="H16" i="9"/>
  <c r="G16" i="9"/>
  <c r="F16" i="9"/>
  <c r="E16" i="9"/>
  <c r="D16" i="9"/>
  <c r="C16" i="9"/>
  <c r="B16" i="9"/>
  <c r="B9" i="9"/>
  <c r="A9" i="9"/>
  <c r="G51" i="9" s="1"/>
  <c r="B50" i="9" s="1"/>
  <c r="G44" i="9" l="1"/>
  <c r="B43" i="9" s="1"/>
  <c r="G9" i="9"/>
  <c r="G50" i="9"/>
  <c r="B49" i="9" s="1"/>
  <c r="G52" i="9"/>
  <c r="B51" i="9" s="1"/>
  <c r="N9" i="9"/>
  <c r="G46" i="9"/>
  <c r="B45" i="9" s="1"/>
  <c r="G48" i="9"/>
  <c r="B47" i="9" s="1"/>
  <c r="F9" i="9"/>
  <c r="B15" i="9" s="1"/>
  <c r="O9" i="9"/>
  <c r="G42" i="9"/>
  <c r="B41" i="9" s="1"/>
  <c r="L9" i="9"/>
  <c r="H41" i="9"/>
  <c r="C40" i="9" s="1"/>
  <c r="H43" i="9"/>
  <c r="C42" i="9" s="1"/>
  <c r="H45" i="9"/>
  <c r="C44" i="9" s="1"/>
  <c r="H47" i="9"/>
  <c r="C46" i="9" s="1"/>
  <c r="H49" i="9"/>
  <c r="C48" i="9" s="1"/>
  <c r="H51" i="9"/>
  <c r="C50" i="9" s="1"/>
  <c r="E9" i="9"/>
  <c r="M9" i="9"/>
  <c r="L40" i="7"/>
  <c r="H9" i="9"/>
  <c r="P9" i="9"/>
  <c r="H53" i="9" s="1"/>
  <c r="C52" i="9" s="1"/>
  <c r="R16" i="9"/>
  <c r="H42" i="9"/>
  <c r="C41" i="9" s="1"/>
  <c r="H44" i="9"/>
  <c r="C43" i="9" s="1"/>
  <c r="H46" i="9"/>
  <c r="C45" i="9" s="1"/>
  <c r="H48" i="9"/>
  <c r="C47" i="9" s="1"/>
  <c r="H50" i="9"/>
  <c r="C49" i="9" s="1"/>
  <c r="H52" i="9"/>
  <c r="C51" i="9" s="1"/>
  <c r="F39" i="7"/>
  <c r="N39" i="7"/>
  <c r="G40" i="7"/>
  <c r="O40" i="7"/>
  <c r="I9" i="9"/>
  <c r="A15" i="9"/>
  <c r="K16" i="9"/>
  <c r="S16" i="9"/>
  <c r="G39" i="7"/>
  <c r="O39" i="7"/>
  <c r="H40" i="7"/>
  <c r="J9" i="9"/>
  <c r="J15" i="9"/>
  <c r="L16" i="9"/>
  <c r="T16" i="9"/>
  <c r="H39" i="7"/>
  <c r="I40" i="7"/>
  <c r="K9" i="9"/>
  <c r="M16" i="9"/>
  <c r="U16" i="9"/>
  <c r="G41" i="9"/>
  <c r="B40" i="9" s="1"/>
  <c r="G43" i="9"/>
  <c r="B42" i="9" s="1"/>
  <c r="G45" i="9"/>
  <c r="B44" i="9" s="1"/>
  <c r="G47" i="9"/>
  <c r="B46" i="9" s="1"/>
  <c r="G49" i="9"/>
  <c r="B48" i="9" s="1"/>
  <c r="B40" i="7"/>
  <c r="G53" i="9" l="1"/>
  <c r="B52" i="9" s="1"/>
  <c r="S15" i="9"/>
  <c r="K15" i="9"/>
  <c r="R15" i="9"/>
  <c r="Q15" i="9"/>
  <c r="N15" i="9"/>
  <c r="X15" i="9"/>
  <c r="P15" i="9"/>
  <c r="W15" i="9"/>
  <c r="O15" i="9"/>
  <c r="V15" i="9"/>
  <c r="U15" i="9"/>
  <c r="M15" i="9"/>
  <c r="T15" i="9"/>
  <c r="L15" i="9"/>
  <c r="C15" i="9"/>
  <c r="I15" i="9"/>
  <c r="H15" i="9"/>
  <c r="F15" i="9"/>
  <c r="E15" i="9"/>
  <c r="G15" i="9"/>
  <c r="D15" i="9"/>
</calcChain>
</file>

<file path=xl/sharedStrings.xml><?xml version="1.0" encoding="utf-8"?>
<sst xmlns="http://schemas.openxmlformats.org/spreadsheetml/2006/main" count="9057" uniqueCount="1684">
  <si>
    <t>2011</t>
  </si>
  <si>
    <t>2012</t>
  </si>
  <si>
    <t>2013</t>
  </si>
  <si>
    <t>2014</t>
  </si>
  <si>
    <t>2015</t>
  </si>
  <si>
    <t>2016</t>
  </si>
  <si>
    <t>2017</t>
  </si>
  <si>
    <t>2018</t>
  </si>
  <si>
    <t>2019</t>
  </si>
  <si>
    <t>Conducteurs d'engins agricoles ou forestiers</t>
  </si>
  <si>
    <t>Techniciens et agents d'encadrement d'exploitations agricoles</t>
  </si>
  <si>
    <t>Ingénieurs, cadres techniques de l'agriculture</t>
  </si>
  <si>
    <t>n.d.</t>
  </si>
  <si>
    <t>Cadres et maîtres d'équipage de la marine</t>
  </si>
  <si>
    <t>Professionnels du travail de la pierre et des matériaux associés</t>
  </si>
  <si>
    <t>Couvreurs</t>
  </si>
  <si>
    <t>Conducteurs d'engins du bâtiment et des travaux publics</t>
  </si>
  <si>
    <t>Géomètres</t>
  </si>
  <si>
    <t>Dessinateurs en bâtiment et en travaux publics</t>
  </si>
  <si>
    <t>Architectes</t>
  </si>
  <si>
    <t>Ingénieurs du bâtiment et des travaux publics, chefs de chantier et conducteurs de travaux (cadres)</t>
  </si>
  <si>
    <t>Régleurs</t>
  </si>
  <si>
    <t>Tuyauteurs</t>
  </si>
  <si>
    <t>Soudeurs</t>
  </si>
  <si>
    <t>Techniciens en mécanique et travail des métaux</t>
  </si>
  <si>
    <t>Agents de maîtrise et assimilés en fabrication mécanique</t>
  </si>
  <si>
    <t>Techniciens des industries de process</t>
  </si>
  <si>
    <t>Agents de maîtrise et assimilés des industries de process</t>
  </si>
  <si>
    <t>G0A40</t>
  </si>
  <si>
    <t>G0A41</t>
  </si>
  <si>
    <t>Mainteniciens en biens électrodomestiques</t>
  </si>
  <si>
    <t>G0A43</t>
  </si>
  <si>
    <t>G0B40</t>
  </si>
  <si>
    <t>Carrossiers automobiles</t>
  </si>
  <si>
    <t>G0B41</t>
  </si>
  <si>
    <t>Ingénieurs et cadres de fabrication et de la production</t>
  </si>
  <si>
    <t>Ingénieurs des méthodes de production, du contrôle qualité</t>
  </si>
  <si>
    <t>Conducteurs de véhicules légers</t>
  </si>
  <si>
    <t>Conducteurs de transport en commun sur route</t>
  </si>
  <si>
    <t>Conducteurs routiers</t>
  </si>
  <si>
    <t>Conducteurs sur rails et d'engins de traction</t>
  </si>
  <si>
    <t>Contrôleurs des transports</t>
  </si>
  <si>
    <t>Agents et hôtesses d'accompagnement</t>
  </si>
  <si>
    <t>Secrétaires bureautiques et assimilés</t>
  </si>
  <si>
    <t>Employés de la comptabilité</t>
  </si>
  <si>
    <t>Agents d'accueil et d'information</t>
  </si>
  <si>
    <t>Secrétaires de direction</t>
  </si>
  <si>
    <t>Techniciens des services administratifs</t>
  </si>
  <si>
    <t>Cadres administratifs, comptables et financiers (hors juristes)</t>
  </si>
  <si>
    <t>Cadres des ressources humaines et du recrutement</t>
  </si>
  <si>
    <t>Techniciens d'étude et de développement en informatique</t>
  </si>
  <si>
    <t>Techniciens de production, d'exploitation, d'installation, et de maintenance, support et services aux utilisateurs en informatique</t>
  </si>
  <si>
    <t>Ingénieurs et cadres d'étude, recherche et développement (industrie)</t>
  </si>
  <si>
    <t>Chercheurs (sauf industrie et enseignement supérieur)</t>
  </si>
  <si>
    <t>Employés de libre service</t>
  </si>
  <si>
    <t>Caissiers</t>
  </si>
  <si>
    <t>Vendeurs en produits alimentaires</t>
  </si>
  <si>
    <t>Vendeurs en ameublement, équipement du foyer, bricolage</t>
  </si>
  <si>
    <t>Vendeurs en habillement et accessoires, articles de luxe, de sport, de loisirs et culturels</t>
  </si>
  <si>
    <t>Attachés commerciaux</t>
  </si>
  <si>
    <t>Représentants auprès des particuliers</t>
  </si>
  <si>
    <t>Maîtrise des magasins</t>
  </si>
  <si>
    <t>Cadres commerciaux, acheteurs et cadres de la mercatique</t>
  </si>
  <si>
    <t>Bouchers</t>
  </si>
  <si>
    <t>Charcutiers, traiteurs</t>
  </si>
  <si>
    <t>Boulangers, pâtissiers</t>
  </si>
  <si>
    <t>Cuisiniers</t>
  </si>
  <si>
    <t>Chefs cuisiniers</t>
  </si>
  <si>
    <t>Employés de l'hôtellerie</t>
  </si>
  <si>
    <t>Serveurs de cafés restaurants</t>
  </si>
  <si>
    <t>Coiffeurs, esthéticiens</t>
  </si>
  <si>
    <t>T2A60</t>
  </si>
  <si>
    <t>T2B60</t>
  </si>
  <si>
    <t>Concierges</t>
  </si>
  <si>
    <t>Agents de sécurité et de surveillance</t>
  </si>
  <si>
    <t>Agents d'entretien de locaux</t>
  </si>
  <si>
    <t>Ouvriers de l'assainissement et du traitement des déchets</t>
  </si>
  <si>
    <t>Employés des services divers</t>
  </si>
  <si>
    <t>Interprètes</t>
  </si>
  <si>
    <t>Cadres de la communication</t>
  </si>
  <si>
    <t>Cadres et techniciens de la documentation</t>
  </si>
  <si>
    <t>Journalistes et cadres de l'édition</t>
  </si>
  <si>
    <t>Professionnels des spectacles</t>
  </si>
  <si>
    <t>Photographes</t>
  </si>
  <si>
    <t>Graphistes, dessinateurs, stylistes, décorateurs et créateurs de supports de communication visuelle</t>
  </si>
  <si>
    <t>Artistes (musique, danse, spectacles)</t>
  </si>
  <si>
    <t>Écrivains</t>
  </si>
  <si>
    <t>Artistes plasticiens</t>
  </si>
  <si>
    <t>Aides-soignants</t>
  </si>
  <si>
    <t>Techniciens médicaux et préparateurs</t>
  </si>
  <si>
    <t>Spécialistes de l'appareillage médical</t>
  </si>
  <si>
    <t>Autres professionnels para-médicaux</t>
  </si>
  <si>
    <t>Psychologues, psychothérapeutes</t>
  </si>
  <si>
    <t>Professionnels de l'action sociale</t>
  </si>
  <si>
    <t>Professionnels de l'animation socioculturelle</t>
  </si>
  <si>
    <t>Sportifs et animateurs sportifs</t>
  </si>
  <si>
    <t>Formateurs</t>
  </si>
  <si>
    <t>INDICATEUR</t>
  </si>
  <si>
    <t>CODDEP</t>
  </si>
  <si>
    <t>01</t>
  </si>
  <si>
    <t>03</t>
  </si>
  <si>
    <t>07</t>
  </si>
  <si>
    <t>15</t>
  </si>
  <si>
    <t>26</t>
  </si>
  <si>
    <t>38</t>
  </si>
  <si>
    <t>42</t>
  </si>
  <si>
    <t>43</t>
  </si>
  <si>
    <t>63</t>
  </si>
  <si>
    <t>69</t>
  </si>
  <si>
    <t>73</t>
  </si>
  <si>
    <t>74</t>
  </si>
  <si>
    <t>84</t>
  </si>
  <si>
    <t>Agriculture</t>
  </si>
  <si>
    <t>Bâtiment</t>
  </si>
  <si>
    <t>Industrie</t>
  </si>
  <si>
    <t>Services</t>
  </si>
  <si>
    <t>Ensemble</t>
  </si>
  <si>
    <t>FAP</t>
  </si>
  <si>
    <t>Libellé FAP</t>
  </si>
  <si>
    <t>Emploi Moyen</t>
  </si>
  <si>
    <t>Indice de tension</t>
  </si>
  <si>
    <t>Tension</t>
  </si>
  <si>
    <t>Intensité d'Embauche</t>
  </si>
  <si>
    <t>Lien Emploi Formation</t>
  </si>
  <si>
    <t>Disponibilité de la Main d'Œuvre</t>
  </si>
  <si>
    <t>Durabilité des Emplois</t>
  </si>
  <si>
    <t>Conditions de travail</t>
  </si>
  <si>
    <t>Adéquation Géographique</t>
  </si>
  <si>
    <t>Niveau de Calcul Disponible</t>
  </si>
  <si>
    <t>Evolution de l'indice synthétique de tension depuis 2011</t>
  </si>
  <si>
    <t>France</t>
  </si>
  <si>
    <t>Auvergne-Rhône-Alpes</t>
  </si>
  <si>
    <t>France Métropolitaine</t>
  </si>
  <si>
    <t>Evolution de l'ensemble des indices depuis 2011 en Auvergne-Rhône-Alpes</t>
  </si>
  <si>
    <t>Evolution de l'indice synthétique de tension par département depuis 2011</t>
  </si>
  <si>
    <t>ARA</t>
  </si>
  <si>
    <t>Synthèse par grandes familles professionnelles</t>
  </si>
  <si>
    <t>Synthèse sur les tensions sur le marché du travail en Auvergne-Rhône-Alpes</t>
  </si>
  <si>
    <t>Indice de tension par département</t>
  </si>
  <si>
    <t>Niveau Calcul</t>
  </si>
  <si>
    <t>NOM</t>
  </si>
  <si>
    <t>Ain</t>
  </si>
  <si>
    <t>Allier</t>
  </si>
  <si>
    <t>Ardèche</t>
  </si>
  <si>
    <t>Cantal</t>
  </si>
  <si>
    <t>Drôme</t>
  </si>
  <si>
    <t>Isère</t>
  </si>
  <si>
    <t>Loire</t>
  </si>
  <si>
    <t>Haute-Loire</t>
  </si>
  <si>
    <t>Puy-de-Dôme</t>
  </si>
  <si>
    <t>Rhône</t>
  </si>
  <si>
    <t>Savoie</t>
  </si>
  <si>
    <t>Haute-Savoie</t>
  </si>
  <si>
    <t>NOM_FAP</t>
  </si>
  <si>
    <t>G0B40_Carrossiers automobiles</t>
  </si>
  <si>
    <t>Départements représentés :</t>
  </si>
  <si>
    <t>Choix 1 :</t>
  </si>
  <si>
    <t>Choix 2 :</t>
  </si>
  <si>
    <t>Dep</t>
  </si>
  <si>
    <t>Classement Tension</t>
  </si>
  <si>
    <t>NA</t>
  </si>
  <si>
    <t>A</t>
  </si>
  <si>
    <t>Agriculture, marine, pêche</t>
  </si>
  <si>
    <t>Agriculteurs, éleveurs, sylviculteurs, bûcherons</t>
  </si>
  <si>
    <t>Maraîchers, jardiniers, viticulteurs</t>
  </si>
  <si>
    <t>Techniciens et cadres de l'agriculture</t>
  </si>
  <si>
    <t>Marins, pêcheurs, aquaculteurs</t>
  </si>
  <si>
    <t>B</t>
  </si>
  <si>
    <t>Bâtiment, travaux publics</t>
  </si>
  <si>
    <t>Maçons qualifiés</t>
  </si>
  <si>
    <t>Cadres du bâtiment et des travaux publics</t>
  </si>
  <si>
    <t>C</t>
  </si>
  <si>
    <t>D</t>
  </si>
  <si>
    <t>Techniciens et agents de maîtrise des industries mécaniques</t>
  </si>
  <si>
    <t>E</t>
  </si>
  <si>
    <t>Techniciens et agents de maîtrise des industries de process</t>
  </si>
  <si>
    <t>F</t>
  </si>
  <si>
    <t>G</t>
  </si>
  <si>
    <t>Maintenance</t>
  </si>
  <si>
    <t>G0A</t>
  </si>
  <si>
    <t>Ouvriers qualifiés de la maintenance</t>
  </si>
  <si>
    <t>G0B</t>
  </si>
  <si>
    <t>Techniciens et agents de maîtrise de la maintenance</t>
  </si>
  <si>
    <t>H</t>
  </si>
  <si>
    <t>Ingénieurs et cadres techniques de l'industrie</t>
  </si>
  <si>
    <t>J</t>
  </si>
  <si>
    <t>Transports, logistique et tourisme</t>
  </si>
  <si>
    <t>Conducteurs de véhicules</t>
  </si>
  <si>
    <t>K</t>
  </si>
  <si>
    <t>Artisans et ouvriers artisanaux</t>
  </si>
  <si>
    <t>L</t>
  </si>
  <si>
    <t>Secrétaires</t>
  </si>
  <si>
    <t>Techniciens des services administratifs, comptables et financiers</t>
  </si>
  <si>
    <t>Cadres des services administratifs, comptables et financiers</t>
  </si>
  <si>
    <t>Dirigeants d'entreprises</t>
  </si>
  <si>
    <t>M</t>
  </si>
  <si>
    <t>Informatique et télécommunications</t>
  </si>
  <si>
    <t>Techniciens de l'informatique</t>
  </si>
  <si>
    <t>Ingénieurs de l'informatique</t>
  </si>
  <si>
    <t>N</t>
  </si>
  <si>
    <t>Études et recherche</t>
  </si>
  <si>
    <t>P</t>
  </si>
  <si>
    <t>Administration publique, professions juridiques, armée et police</t>
  </si>
  <si>
    <t>Agents des impôts et des douanes</t>
  </si>
  <si>
    <t>Contrôleurs des impôts et des douanes</t>
  </si>
  <si>
    <t>Professionnels du droit (hors juristes en entreprise)</t>
  </si>
  <si>
    <t>Professionnels du droit</t>
  </si>
  <si>
    <t>Magistrats</t>
  </si>
  <si>
    <t>Agents de sécurité et de l'ordre public</t>
  </si>
  <si>
    <t>Agents de polices municipales</t>
  </si>
  <si>
    <t>Q</t>
  </si>
  <si>
    <t>Banque et assurances</t>
  </si>
  <si>
    <t>R</t>
  </si>
  <si>
    <t>Commerce</t>
  </si>
  <si>
    <t>Caissiers, employés de libre service</t>
  </si>
  <si>
    <t>Vendeurs</t>
  </si>
  <si>
    <t>Attachés commerciaux et représentants</t>
  </si>
  <si>
    <t xml:space="preserve">Attachés commerciaux </t>
  </si>
  <si>
    <t>Maîtrise des magasins et intermédiaires du commerce</t>
  </si>
  <si>
    <t>Cadres commerciaux et technico-commerciaux</t>
  </si>
  <si>
    <t>S</t>
  </si>
  <si>
    <t>Hôtellerie, restauration, alimentation</t>
  </si>
  <si>
    <t>Bouchers, charcutiers, boulangers</t>
  </si>
  <si>
    <t>Employés et agents de maîtrise de l'hôtellerie et de la restauration</t>
  </si>
  <si>
    <t>T</t>
  </si>
  <si>
    <t>Services aux particuliers et aux collectivités</t>
  </si>
  <si>
    <t>T2A</t>
  </si>
  <si>
    <t>T2B</t>
  </si>
  <si>
    <t>Agents de gardiennage et de sécurité</t>
  </si>
  <si>
    <t>Agents d'entretien</t>
  </si>
  <si>
    <t>U</t>
  </si>
  <si>
    <t>Communication, information, art et spectacle</t>
  </si>
  <si>
    <t>Professionnels de la communication et de l'information</t>
  </si>
  <si>
    <t>Professionnels des arts et des spectacles</t>
  </si>
  <si>
    <t>V</t>
  </si>
  <si>
    <t>Santé, action sociale, culturelle et sportive</t>
  </si>
  <si>
    <t>Aides médico-psychologiques</t>
  </si>
  <si>
    <t>Infirmiers, sages-femmes</t>
  </si>
  <si>
    <t>Médecins</t>
  </si>
  <si>
    <t>Dentistes</t>
  </si>
  <si>
    <t>Vétérinaires</t>
  </si>
  <si>
    <t>Pharmaciens</t>
  </si>
  <si>
    <t>Professions para-médicales</t>
  </si>
  <si>
    <t>Professionnels de l'action sociale et de l'orientation</t>
  </si>
  <si>
    <t>Professionnels de l'action culturelle, sportive et surveillants</t>
  </si>
  <si>
    <t>W</t>
  </si>
  <si>
    <t>Enseignement, formation</t>
  </si>
  <si>
    <t>Enseignants</t>
  </si>
  <si>
    <t>Professeurs des écoles</t>
  </si>
  <si>
    <t>Professeurs du secondaire</t>
  </si>
  <si>
    <t>X</t>
  </si>
  <si>
    <t>Politique, religion</t>
  </si>
  <si>
    <t>Professionnels de la politique et clergé</t>
  </si>
  <si>
    <t>Professionnels de la politique</t>
  </si>
  <si>
    <t>Clergé</t>
  </si>
  <si>
    <t>Sélectionner le métier en cliquant dans la case ci-dessous :</t>
  </si>
  <si>
    <t>Niveau Calcul Disponible</t>
  </si>
  <si>
    <t>Sélectionner les départements en cliquant dans la case ci-dessous :</t>
  </si>
  <si>
    <t>Inadéquation Géographique</t>
  </si>
  <si>
    <t>Non Durabilité des Emplois</t>
  </si>
  <si>
    <t>Non-Durabilité des Emplois</t>
  </si>
  <si>
    <t>Documentation</t>
  </si>
  <si>
    <t>Présentation de l'indicateur principal de tension et des indicateurs complémentaires :</t>
  </si>
  <si>
    <t>Indicateurs</t>
  </si>
  <si>
    <t>Nom/Définition</t>
  </si>
  <si>
    <t>Source</t>
  </si>
  <si>
    <t>Evolution  dans le Temps</t>
  </si>
  <si>
    <t>Evolution selon la zone géographique</t>
  </si>
  <si>
    <t>3 composantes :</t>
  </si>
  <si>
    <t>Le rapport entre le flux d’offres d’emploi en ligne, sur un champ étendu au-delà des seules offres collectées par Pôle emploi, et le flux de demandeurs d’emploi inscrits en catégorie A (sans emploi, tenus de rechercher activement un emploi). (30%)</t>
  </si>
  <si>
    <t>Offres d'emploi sur internet (yc Pôle Emploi) ; DE inscrits à PE</t>
  </si>
  <si>
    <t>Oui</t>
  </si>
  <si>
    <t>Le taux d’écoulement de la demande d’emploi, qui mesure le taux de sortie des listes des demandeurs d’emploi de catégories A, B, C (sans emploi ou en activité réduite, tenus de rechercher activement un emploi).(20%)</t>
  </si>
  <si>
    <t>Inscrits à PE</t>
  </si>
  <si>
    <t>La part des projets de recrutements anticipés comme difficiles par les employeurs. (50%)</t>
  </si>
  <si>
    <t>Enquête BMO</t>
  </si>
  <si>
    <t>Complémentaires</t>
  </si>
  <si>
    <t>Intensités d'embauches</t>
  </si>
  <si>
    <t>Plus les employeurs recrutent, plus ils ont à rechercher des candidats et à réitérer le processus, ce qui joue potentiellement sur les tensions. Cette dimension est abordée en rapportant le nombre d’offres d’emploi et de projets de recrutement à l’emploi moyen.</t>
  </si>
  <si>
    <t>Offres d'emploi sur internet (yc Pôle Emploi)  ; Enquête BMO ; RP</t>
  </si>
  <si>
    <t>Des conditions de travail contraignantes peuvent rendre les recrutements plus difficiles. Un indicateur synthétique sur ces conditions de travail est calculé à partir de la part de salariés subissant des contraintes physiques, des limitations physiques, des contraintes de rythme, du travail répétitif, des périodes de travail durant les jours non ouvrables ou en dehors des plages de travail habituelles et un morcellement des journées de travail.</t>
  </si>
  <si>
    <t>Enquête Conditions de Travail et Risques Psycho-Sociaux</t>
  </si>
  <si>
    <t>Deux périodes différentes</t>
  </si>
  <si>
    <t>Non</t>
  </si>
  <si>
    <t>Non-Durabilité de l'emploi</t>
  </si>
  <si>
    <t xml:space="preserve">Les conditions d’emploi (type de contrat) interviennent dans l’attractivité du poste à pourvoir. La non-durabilité des postes proposés est mesurée par l’inverse de la moyenne pondérée de la part des offres durables (contrats à durée indéterminée ou à durée déterminée de plus de 6 mois), de la part des offres à temps complet et de la part de projets de recrutement non saisonniers. </t>
  </si>
  <si>
    <t>Offres d'emploi sur internet (yc Pôle Emploi)  ; Enquête BMO</t>
  </si>
  <si>
    <t>Main d'Œuvre disponible</t>
  </si>
  <si>
    <t>Recruter auprès d’un large vivier de demandeurs d’emploi est a priori plus aisé que dans un contexte de pénurie de main-d'oeuvre. Pour un métier donné, cet indicateur est construit en prenant l’opposé du nombre de demandeurs d’emploi en catégorie A apporté à l’emploi moyen.</t>
  </si>
  <si>
    <t>Inscrits à PE, RP</t>
  </si>
  <si>
    <t>Lien entre la formation et l'emploi</t>
  </si>
  <si>
    <t>Un décalage entre les compétences requises par les employeurs et celles dont disposent les personnes en recherche d’emploi peut alimenter les tensions. Pour approcher cette inadéquation, l’indicateur permet d’apprécier si le métier en question est difficile d’accès pour des personnes ne possédant pas la formation requise, à partir de la spécificité et de la concentration des spécialités de formation par métier.</t>
  </si>
  <si>
    <t>Enquête Emploi</t>
  </si>
  <si>
    <t>Inadéquation géographique</t>
  </si>
  <si>
    <t>Des tensions peuvent naître quand les demandeurs d'emploi et les emplois disponibles ne se trouvent pas dans les mêmes zones géographiques. L'indicateur est calculé par l'écart de distribution géographique entre la demande et les offres d'emploi.</t>
  </si>
  <si>
    <t>Offres d'emploi sur internet (yc Pôle Emploi)  et DE inscrits à PE par Zones d'Emploi</t>
  </si>
  <si>
    <t>Niveau de disponibilité des données :</t>
  </si>
  <si>
    <r>
      <t xml:space="preserve">L’analyse des tensions sur le marché du travail est déclinée sur l’ensemble de la France (hors Mayotte), ainsi que sur l’ensemble des régions et départements, lorsque la couverture des données est suffisante. L’analyse est considérée comme possible sur un territoire donné </t>
    </r>
    <r>
      <rPr>
        <b/>
        <u/>
        <sz val="11"/>
        <color rgb="FF000000"/>
        <rFont val="Calibri"/>
        <family val="2"/>
        <scheme val="minor"/>
      </rPr>
      <t>si au moins 30 offres sont déposées dans l’année, 30 projets de recrutement sont formulés par les entreprises et 30 demandeurs d’emploi sont inscrits sur les listes en catégorie A</t>
    </r>
    <r>
      <rPr>
        <sz val="11"/>
        <color rgb="FF000000"/>
        <rFont val="Calibri"/>
        <family val="2"/>
        <scheme val="minor"/>
      </rPr>
      <t xml:space="preserve">. </t>
    </r>
  </si>
  <si>
    <t>Echelle de Niveaux :</t>
  </si>
  <si>
    <t>Outils proposés :</t>
  </si>
  <si>
    <t>Deux modes de présentation sont mis à votre disposition :</t>
  </si>
  <si>
    <t>- une fiche métier</t>
  </si>
  <si>
    <t>Précisions concernant l'affichage :</t>
  </si>
  <si>
    <t>La mise en page des onglets a été faite pour rendre l'affichage aussi simple que possible, même si les utilisateurs utilisent des écrans de définition variable :</t>
  </si>
  <si>
    <t>- A l'impression, elle est calibrée pour permettre l'affichage de la fiche sur une feuille A4 en format horizontal sans action particulière de l'utilisateur. Les listes tiennent sur une page en largeur.</t>
  </si>
  <si>
    <t>Informations complémentaires :</t>
  </si>
  <si>
    <t>Le SESE de la Dreets ARA met à disposition des utilisateurs potentiels de ces données des outils visant à en simplifier l'usage.</t>
  </si>
  <si>
    <t>Quelques informations complémentaires synthétiques sont fournies dans deux onglets (Synthèse et Synthèse par grandes familles). Elles donnent quelques éléments de contexte. Ces informations seront reprises de manière plus détaillée et argumentée dans une publication en cours de préparation au SESE</t>
  </si>
  <si>
    <t>- A l'écran, les éléments apparaissent normalement sur la largeur de l'écran sans avoir besoin de défiler horizontalement sur un écran défini en 1920*1080 (définition recommandée pour un 22"). Si vous rencontrez des difficultés, il est recommandé de réduire le zoom de l'affichage écran (en bas, à droite) pour utiliser plus confortablement l'outil. Ca n'aura aucun impact sur l'impression.</t>
  </si>
  <si>
    <t>2020</t>
  </si>
  <si>
    <t>2021</t>
  </si>
  <si>
    <t>2022</t>
  </si>
  <si>
    <t>Lorsque les volumes ne sont pas suffisants, le niveau de nomenclature métier ou d’échelon géographique immédiatement supérieur est proposé dans l’analyse. Plus précisément, lorsqu’un croisement famille professionnelle détaillée x niveau géographique ne peut pas être fourni faute de volumétrie suffisante, il est proposé :
- De renvoyer à la famille professionnelle à laquelle appartient le métier concerné, sur l’échelon géographique en question : passage de la FAP228 à la FAP86 dans le département ; 
- Si l’option précédente n’est pas non plus possible, de renvoyer à la famille professionnelle détaillée concernée mais sur une zone géographique plus large qui inclut le territoire considéré : passage de la FAP86 dans le département à la FAP86 sur l'ensemble de la région.</t>
  </si>
  <si>
    <t>Le niveau de disponibilité des données est précisé dans les tableaux et dans les fiches (Exple : FAP86 - Région : indicateurs calculé en FAP 86 pour l'ensemble de la région). Un onglet Nomenclature est proposé pour permettre de retrouver les liens entre les métiers détaillés en ROME et leur positionnement dans les FAP 86 et FAP 228.</t>
  </si>
  <si>
    <t>On sélectionne le métier (dans une nomenclature détaillée de 228 familles professionnelles, FAP228) recherché en cliquant dans le menu déroulant de la case marron. Les informations obtenues concernent la région, avec un tableau indiquant le niveau de tension pour les départements.
Le niveau de détail des familles professionnelles varie selon la disponibilité des données, soit en 228 familles, soit en 87. Il est précisé dans la dernière colonne du tableau, en début de fiche : FAP228-REG si les conditions sont réunies pour calculer l'indicateur au niveau département, FAP87-REG s'il est calculé au niveau supérieur parce que les effectifs sont trop faibles en FAP228 (cf documentation). 
On obtient ensuite un ensemble d'indicateurs sur le métier : nombre d'emplois dans la FAP, valeur de l'indicateur de tension, classement par rapport aux autres FAP, note (en 5 classes, de la plus faible tension - 1- à la plus forte - 5 -) pour l'indicateur de tension et les indicateurs complémentaires, niveau de disponibilité des données (cf. Documentation). 
Trois graphiques sont proposés :
- une comparaison de l'indicateur de tension et des 6 indicateurs complémentaires pour la FAP et pour l'ensemble  ;
- une comparaison de l'évolution dans le temps de l'indicateur de tension pour la FAP et pour l'ensemble;
- une comparaison des niveaux de tension pour la FAP dans les 12 départements de la région ARA.</t>
  </si>
  <si>
    <t>- une liste en FAP228</t>
  </si>
  <si>
    <t>La liste détaille les métiers en FAP228 et les principaux indicateur les concernant (nombre d'emplois, Indicateur de tension, classement, note (en 5 classes, de la plus faible tension - 1- à la plus forte - 5 -) pour l'indicateur de tension et les indicateurs complémentaires, niveau de disponibilité des données), pour l'année la plus récente disponible.
Il est possible de filtrer ou de trier sur chaque colonne en cliquant sur la flèche dans l'entête de la colonne correspondante.</t>
  </si>
  <si>
    <t>Nouvelle nomenclature FAP</t>
  </si>
  <si>
    <t>A0X40_Agriculteurs</t>
  </si>
  <si>
    <t>A0X40</t>
  </si>
  <si>
    <t>Agriculteurs</t>
  </si>
  <si>
    <t>A0X41_Eleveurs</t>
  </si>
  <si>
    <t>A0X41</t>
  </si>
  <si>
    <t>Eleveurs</t>
  </si>
  <si>
    <t>A0X42_Bûcherons, sylviculteurs et agents forestiers</t>
  </si>
  <si>
    <t>A0X42</t>
  </si>
  <si>
    <t>Bûcherons, sylviculteurs et agents forestiers</t>
  </si>
  <si>
    <t>A0X43_Conducteurs d'engins agricoles ou forestiers</t>
  </si>
  <si>
    <t>A0X43</t>
  </si>
  <si>
    <t>A1X40_Maraîchers et horticulteurs</t>
  </si>
  <si>
    <t>A1X40</t>
  </si>
  <si>
    <t>Maraîchers et horticulteurs</t>
  </si>
  <si>
    <t>A1X41_Jardiniers des espaces verts et naturels</t>
  </si>
  <si>
    <t>A1X41</t>
  </si>
  <si>
    <t>Jardiniers des espaces verts et naturels</t>
  </si>
  <si>
    <t>A1X42_Viticulteurs, arboriculteurs</t>
  </si>
  <si>
    <t>A1X42</t>
  </si>
  <si>
    <t>Viticulteurs, arboriculteurs</t>
  </si>
  <si>
    <t>A2X70_Techniciens et agents d'encadrement d'exploitations agricoles</t>
  </si>
  <si>
    <t>A2X70</t>
  </si>
  <si>
    <t>A2X90_Ingénieurs, cadres techniques de l'agriculture</t>
  </si>
  <si>
    <t>A2X90</t>
  </si>
  <si>
    <t>A3X40_Pêcheurs et aquaculteurs</t>
  </si>
  <si>
    <t>A3X40</t>
  </si>
  <si>
    <t>Pêcheurs et aquaculteurs</t>
  </si>
  <si>
    <t>A3X41_Marins</t>
  </si>
  <si>
    <t>A3X41</t>
  </si>
  <si>
    <t>Marins</t>
  </si>
  <si>
    <t>A3X90_Cadres et maîtres d'équipage de la marine</t>
  </si>
  <si>
    <t>A3X90</t>
  </si>
  <si>
    <t>B0X30_Ouvriers peu qualifiés de l'extraction et des travaux publics</t>
  </si>
  <si>
    <t>B0X30</t>
  </si>
  <si>
    <t>Ouvriers peu qualifiés de l'extraction et des travaux publics</t>
  </si>
  <si>
    <t>B0X31_Ouvriers qualifiés de l'extraction et des travaux publics</t>
  </si>
  <si>
    <t>B0X31</t>
  </si>
  <si>
    <t>Ouvriers qualifiés de l'extraction et des travaux publics</t>
  </si>
  <si>
    <t>B0X32_Ouvriers de la construction en béton</t>
  </si>
  <si>
    <t>B0X32</t>
  </si>
  <si>
    <t>Ouvriers de la construction en béton</t>
  </si>
  <si>
    <t>B1X30_Maçons peu qualifiés</t>
  </si>
  <si>
    <t>B1X30</t>
  </si>
  <si>
    <t>Maçons peu qualifiés</t>
  </si>
  <si>
    <t>B1X31_Maçons qualifiés</t>
  </si>
  <si>
    <t>B1X31</t>
  </si>
  <si>
    <t>B1X33_Charpentiers (métal et bois)</t>
  </si>
  <si>
    <t>B1X33</t>
  </si>
  <si>
    <t>Charpentiers (métal et bois)</t>
  </si>
  <si>
    <t>B1X34_Couvreurs</t>
  </si>
  <si>
    <t>B1X34</t>
  </si>
  <si>
    <t>B1X38_Professionnels du travail de la pierre et des matériaux associés</t>
  </si>
  <si>
    <t>B1X38</t>
  </si>
  <si>
    <t>B2X30_Ouvriers en pose et décoration de revêtements</t>
  </si>
  <si>
    <t>B2X30</t>
  </si>
  <si>
    <t>Ouvriers en pose et décoration de revêtements</t>
  </si>
  <si>
    <t>B2X31_Ouvriers en travaux de façade, d'étanchéité et d'isolation</t>
  </si>
  <si>
    <t>B2X31</t>
  </si>
  <si>
    <t>Ouvriers en travaux de façade, d'étanchéité et d'isolation</t>
  </si>
  <si>
    <t>B2X32_Ouvriers en électricité du bâtiment</t>
  </si>
  <si>
    <t>B2X32</t>
  </si>
  <si>
    <t>Ouvriers en électricité du bâtiment</t>
  </si>
  <si>
    <t>B2X33_Plombiers chauffagistes</t>
  </si>
  <si>
    <t>B2X33</t>
  </si>
  <si>
    <t>Plombiers chauffagistes</t>
  </si>
  <si>
    <t>B2X35_Ouvriers en montage réseaux électriques et télécoms</t>
  </si>
  <si>
    <t>B2X35</t>
  </si>
  <si>
    <t>Ouvriers en montage réseaux électriques et télécoms</t>
  </si>
  <si>
    <t>B2X36_Ouvriers en peinture en bâtiment</t>
  </si>
  <si>
    <t>B2X36</t>
  </si>
  <si>
    <t>Ouvriers en peinture en bâtiment</t>
  </si>
  <si>
    <t>B2X37_Ouvriers peu qualifiés en menuiserie et en agencement du BTP</t>
  </si>
  <si>
    <t>B2X37</t>
  </si>
  <si>
    <t>Ouvriers peu qualifiés en menuiserie et en agencement du BTP</t>
  </si>
  <si>
    <t>B2X38_Ouvriers qualifiés en menuiserie et en agencement du BTP</t>
  </si>
  <si>
    <t>B2X38</t>
  </si>
  <si>
    <t>Ouvriers qualifiés en menuiserie et en agencement du BTP</t>
  </si>
  <si>
    <t>B5X40_Conducteurs d'engins du bâtiment et des travaux publics</t>
  </si>
  <si>
    <t>B5X40</t>
  </si>
  <si>
    <t>B6X70_Géomètres</t>
  </si>
  <si>
    <t>B6X70</t>
  </si>
  <si>
    <t>B6X71_Techniciens experts et chargés d’études du BTP</t>
  </si>
  <si>
    <t>B6X71</t>
  </si>
  <si>
    <t>Techniciens experts et chargés d’études du BTP</t>
  </si>
  <si>
    <t>B6X72_Dessinateurs en bâtiment et en travaux publics</t>
  </si>
  <si>
    <t>B6X72</t>
  </si>
  <si>
    <t>B6X73_Techniciens et agents de maîtrise de chantiers du BTP </t>
  </si>
  <si>
    <t>B6X73</t>
  </si>
  <si>
    <t>Techniciens et agents de maîtrise de chantiers du BTP </t>
  </si>
  <si>
    <t>B6X74_Conducteurs de travaux et chefs de chantier non cadres</t>
  </si>
  <si>
    <t>B6X74</t>
  </si>
  <si>
    <t>Conducteurs de travaux et chefs de chantier non cadres</t>
  </si>
  <si>
    <t>B7X90_Architectes</t>
  </si>
  <si>
    <t>B7X90</t>
  </si>
  <si>
    <t>B7X91_Cadres des études BTP, des études géologiques, du métré de la construction et du contrôle et diagnostic technique du BTP</t>
  </si>
  <si>
    <t>B7X91</t>
  </si>
  <si>
    <t>Cadres des études BTP, des études géologiques, du métré de la construction et du contrôle et diagnostic technique du BTP</t>
  </si>
  <si>
    <t>B7X92_Ingénieurs du bâtiment et des travaux publics, chefs de chantier et conducteurs de travaux (cadres)</t>
  </si>
  <si>
    <t>B7X92</t>
  </si>
  <si>
    <t>C0X30_Ouvriers de l'électricité et de l'électronique</t>
  </si>
  <si>
    <t>C0X30</t>
  </si>
  <si>
    <t>Ouvriers de l'électricité et de l'électronique</t>
  </si>
  <si>
    <t>C2X70_Techniciens, agents de maîtrise et assimilés en électricité et en électronique</t>
  </si>
  <si>
    <t>C2X70</t>
  </si>
  <si>
    <t>Techniciens, agents de maîtrise et assimilés en électricité et en électronique</t>
  </si>
  <si>
    <t>D0X30_Ouvriers peu qualifiés en conduite d'équipement d'usinage</t>
  </si>
  <si>
    <t>D0X30</t>
  </si>
  <si>
    <t>Ouvriers peu qualifiés en conduite d'équipement d'usinage</t>
  </si>
  <si>
    <t>D0X31_Ouvriers qualifiés en conduite d'équipement d'usinage</t>
  </si>
  <si>
    <t>D0X31</t>
  </si>
  <si>
    <t>Ouvriers qualifiés en conduite d'équipement d'usinage</t>
  </si>
  <si>
    <t>D0X33_Régleurs</t>
  </si>
  <si>
    <t>D0X33</t>
  </si>
  <si>
    <t>D1X30_Ouvriers en chaudronnerie et tôlerie</t>
  </si>
  <si>
    <t>D1X30</t>
  </si>
  <si>
    <t>Ouvriers en chaudronnerie et tôlerie</t>
  </si>
  <si>
    <t>D1X32_Tuyauteurs</t>
  </si>
  <si>
    <t>D1X32</t>
  </si>
  <si>
    <t>D1X33_Soudeurs</t>
  </si>
  <si>
    <t>D1X33</t>
  </si>
  <si>
    <t>D2X30_Ouvriers peu qualifiés en ajustement, montage et assemblage mécanique</t>
  </si>
  <si>
    <t>D2X30</t>
  </si>
  <si>
    <t>Ouvriers peu qualifiés en ajustement, montage et assemblage mécanique</t>
  </si>
  <si>
    <t>D2X31_Ouvriers qualifiés en ajustement, montage et assemblage mécanique</t>
  </si>
  <si>
    <t>D2X31</t>
  </si>
  <si>
    <t>Ouvriers qualifiés en ajustement, montage et assemblage mécanique</t>
  </si>
  <si>
    <t>D2X32_Ouvriers de la peinture et du traitement de surface</t>
  </si>
  <si>
    <t>D2X32</t>
  </si>
  <si>
    <t>Ouvriers de la peinture et du traitement de surface</t>
  </si>
  <si>
    <t>D6X70_Techniciens en mécanique et travail des métaux</t>
  </si>
  <si>
    <t>D6X70</t>
  </si>
  <si>
    <t>D6X80_Agents de maîtrise et assimilés en fabrication mécanique</t>
  </si>
  <si>
    <t>D6X80</t>
  </si>
  <si>
    <t>E0X30_Pilotes d'installation lourdes des industries de transformation et d'énergie</t>
  </si>
  <si>
    <t>E0X30</t>
  </si>
  <si>
    <t>Pilotes d'installation lourdes des industries de transformation et d'énergie</t>
  </si>
  <si>
    <t>E1X21_Ouvriers peu qualifiés de conduite d'installation de production de métaux</t>
  </si>
  <si>
    <t>E1X21</t>
  </si>
  <si>
    <t>Ouvriers peu qualifiés de conduite d'installation de production de métaux</t>
  </si>
  <si>
    <t>E1X30_Ouvriers de l'industrie verrière, céramique et matériaux de construction</t>
  </si>
  <si>
    <t>E1X30</t>
  </si>
  <si>
    <t>Ouvriers de l'industrie verrière, céramique et matériaux de construction</t>
  </si>
  <si>
    <t>E1X41_Ouvriers qualifiés de conduite d'installation de production de métaux</t>
  </si>
  <si>
    <t>E1X41</t>
  </si>
  <si>
    <t>Ouvriers qualifiés de conduite d'installation de production de métaux</t>
  </si>
  <si>
    <t>E2X20_Ouvriers peu qualifiés des industries chimiques et plastiques</t>
  </si>
  <si>
    <t>E2X20</t>
  </si>
  <si>
    <t>Ouvriers peu qualifiés des industries chimiques et plastiques</t>
  </si>
  <si>
    <t>E2X40_Ouvriers qualifiés des industries chimiques et plastiques</t>
  </si>
  <si>
    <t>E2X40</t>
  </si>
  <si>
    <t>Ouvriers qualifiés des industries chimiques et plastiques</t>
  </si>
  <si>
    <t>E3X20_Ouvriers peu qualifiés des industries agro-alimentaires</t>
  </si>
  <si>
    <t>E3X20</t>
  </si>
  <si>
    <t>Ouvriers peu qualifiés des industries agro-alimentaires</t>
  </si>
  <si>
    <t>E3X40_Ouvriers qualifiés des industries agro-alimentaires</t>
  </si>
  <si>
    <t>E3X40</t>
  </si>
  <si>
    <t>Ouvriers qualifiés des industries agro-alimentaires</t>
  </si>
  <si>
    <t>E4X30_Ouvriers en conduite d’équipement de fabrication de pâte à papier, de papier et de carton et de panneaux de bois</t>
  </si>
  <si>
    <t>E4X30</t>
  </si>
  <si>
    <t>Ouvriers en conduite d’équipement de fabrication de pâte à papier, de papier et de carton et de panneaux de bois</t>
  </si>
  <si>
    <t>E4X32_Ouvriers du conditionnement, du tri et de l'emballage</t>
  </si>
  <si>
    <t>E4X32</t>
  </si>
  <si>
    <t>Ouvriers du conditionnement, du tri et de l'emballage</t>
  </si>
  <si>
    <t>E5X70_Techniciens des industries de process</t>
  </si>
  <si>
    <t>E5X70</t>
  </si>
  <si>
    <t>E5X80_Agents de maîtrise et assimilés des industries de process</t>
  </si>
  <si>
    <t>E5X80</t>
  </si>
  <si>
    <t>F0X30_Ouvriers, techniciens et agents de maîtrise en traitement du cuir</t>
  </si>
  <si>
    <t>F0X30</t>
  </si>
  <si>
    <t>Ouvriers, techniciens et agents de maîtrise en traitement du cuir</t>
  </si>
  <si>
    <t>F0X32_Ouvriers, techniciens et agents de maîtrise du textile</t>
  </si>
  <si>
    <t>F0X32</t>
  </si>
  <si>
    <t>Ouvriers, techniciens et agents de maîtrise du textile</t>
  </si>
  <si>
    <t>F0X33_Ouvriers, techniciens et agents de maîtrise de l'habillement</t>
  </si>
  <si>
    <t>F0X33</t>
  </si>
  <si>
    <t>Ouvriers, techniciens et agents de maîtrise de l'habillement</t>
  </si>
  <si>
    <t>F1X30_Ouvriers de la réalisation d'ouvrages décoratifs et meubles en bois</t>
  </si>
  <si>
    <t>F1X30</t>
  </si>
  <si>
    <t>Ouvriers de la réalisation d'ouvrages décoratifs et meubles en bois</t>
  </si>
  <si>
    <t>F1X31_Ouvriers et techniciens de la scierie, de l'assemblage et de la fabrication d'ouvrages en bois</t>
  </si>
  <si>
    <t>F1X31</t>
  </si>
  <si>
    <t>Ouvriers et techniciens de la scierie, de l'assemblage et de la fabrication d'ouvrages en bois</t>
  </si>
  <si>
    <t>F2X30_Ouvriers, techniciens et agents de maîtrise de l'imprimerie</t>
  </si>
  <si>
    <t>F2X30</t>
  </si>
  <si>
    <t>Ouvriers, techniciens et agents de maîtrise de l'imprimerie</t>
  </si>
  <si>
    <t>G0A40_Ouvriers de la maintenance générale et mécanique</t>
  </si>
  <si>
    <t>Ouvriers de la maintenance générale et mécanique</t>
  </si>
  <si>
    <t>G0A41_Ouvriers de la maintenance en électricité et en électronique</t>
  </si>
  <si>
    <t>Ouvriers de la maintenance en électricité et en électronique</t>
  </si>
  <si>
    <t>G0A43_Ouvriers polyvalents d'entretien du bâtiment</t>
  </si>
  <si>
    <t>Ouvriers polyvalents d'entretien du bâtiment</t>
  </si>
  <si>
    <t>G0B41_Ouvriers mécaniciens de véhicules</t>
  </si>
  <si>
    <t>Ouvriers mécaniciens de véhicules</t>
  </si>
  <si>
    <t>G1X70_Techniciens et agents de maîtrise en intervention technique en Hygiène Sécurité Environnement -HSE industriel et protection du patrimoine naturel</t>
  </si>
  <si>
    <t>G1X70</t>
  </si>
  <si>
    <t>Techniciens et agents de maîtrise en intervention technique en Hygiène Sécurité Environnement -HSE industriel et protection du patrimoine naturel</t>
  </si>
  <si>
    <t>G1X71_Techniciens et agents de maîtrise en maintenance de véhicules</t>
  </si>
  <si>
    <t>G1X71</t>
  </si>
  <si>
    <t>Techniciens et agents de maîtrise en maintenance de véhicules</t>
  </si>
  <si>
    <t>G1X72_Techniciens et agents de maîtrise en maintenance générale et mécanique industrielle</t>
  </si>
  <si>
    <t>G1X72</t>
  </si>
  <si>
    <t>Techniciens et agents de maîtrise en maintenance générale et mécanique industrielle</t>
  </si>
  <si>
    <t>G1X74_Techniciens et agents de maîtrise en installation et maintenance en froid et conditionnement d'air</t>
  </si>
  <si>
    <t>G1X74</t>
  </si>
  <si>
    <t>Techniciens et agents de maîtrise en installation et maintenance en froid et conditionnement d'air</t>
  </si>
  <si>
    <t>G1X75_Techniciens et agents de maîtrise en assistance et support technique client et en installation et maintenance télécoms et courants faibles</t>
  </si>
  <si>
    <t>G1X75</t>
  </si>
  <si>
    <t>Techniciens et agents de maîtrise en assistance et support technique client et en installation et maintenance télécoms et courants faibles</t>
  </si>
  <si>
    <t>G1X76_Mainteniciens en biens électrodomestiques</t>
  </si>
  <si>
    <t>G1X76</t>
  </si>
  <si>
    <t>G1X77_Techniciens et agents de maîtrise en maintenance électrique, électronique et automatismes</t>
  </si>
  <si>
    <t>G1X77</t>
  </si>
  <si>
    <t>Techniciens et agents de maîtrise en maintenance électrique, électronique et automatismes</t>
  </si>
  <si>
    <t>G1X78_Techniciens et agents de maîtrise en distribution et assainissement d'eau et gestion des déchets</t>
  </si>
  <si>
    <t>G1X78</t>
  </si>
  <si>
    <t>Techniciens et agents de maîtrise en distribution et assainissement d'eau et gestion des déchets</t>
  </si>
  <si>
    <t>H0X40_Ouvriers qualifiés du contrôle qualité et de laboratoire</t>
  </si>
  <si>
    <t>H0X40</t>
  </si>
  <si>
    <t>Ouvriers qualifiés du contrôle qualité et de laboratoire</t>
  </si>
  <si>
    <t>H0X90_Techniciens du contrôle qualité</t>
  </si>
  <si>
    <t>H0X90</t>
  </si>
  <si>
    <t>Techniciens du contrôle qualité</t>
  </si>
  <si>
    <t>H0X91_Techniciens du dessin industriel</t>
  </si>
  <si>
    <t>H0X91</t>
  </si>
  <si>
    <t>Techniciens du dessin industriel</t>
  </si>
  <si>
    <t>H0X92_Techniciens et agents de maîtrise de la logistique, du planning, de l'ordonnancement et méthodes en industrialisation</t>
  </si>
  <si>
    <t>H0X92</t>
  </si>
  <si>
    <t>Techniciens et agents de maîtrise de la logistique, du planning, de l'ordonnancement et méthodes en industrialisation</t>
  </si>
  <si>
    <t>H1X90_Ingénieurs et cadres de fabrication et de la production</t>
  </si>
  <si>
    <t>H1X90</t>
  </si>
  <si>
    <t>H1X91_Ingénieurs et cadres techniques en Hygiène Sécurité Environnement -HSE- industriels et exploitation éco-industriel</t>
  </si>
  <si>
    <t>H1X91</t>
  </si>
  <si>
    <t>Ingénieurs et cadres techniques en Hygiène Sécurité Environnement -HSE- industriels et exploitation éco-industriel</t>
  </si>
  <si>
    <t>H1X92_Ingénieurs en maintenance et support technique client</t>
  </si>
  <si>
    <t>H1X92</t>
  </si>
  <si>
    <t>Ingénieurs en maintenance et support technique client</t>
  </si>
  <si>
    <t>H1X93_Ingénieurs des méthodes de production, du contrôle qualité</t>
  </si>
  <si>
    <t>H1X93</t>
  </si>
  <si>
    <t>J0X30_Manutentionnaires et déménageurs peu qualifiés</t>
  </si>
  <si>
    <t>J0X30</t>
  </si>
  <si>
    <t>Manutentionnaires et déménageurs peu qualifiés</t>
  </si>
  <si>
    <t>J0X31_Manutentionnaires et déménageurs qualifiés</t>
  </si>
  <si>
    <t>J0X31</t>
  </si>
  <si>
    <t>Manutentionnaires et déménageurs qualifiés</t>
  </si>
  <si>
    <t>J0X32_Conducteurs d’engins légers de déplacement de charges, cariste</t>
  </si>
  <si>
    <t>J0X32</t>
  </si>
  <si>
    <t>Conducteurs d’engins légers de déplacement de charges, cariste</t>
  </si>
  <si>
    <t>J0X33_Magasiniers et préparateurs de commandes peu qualifiés</t>
  </si>
  <si>
    <t>J0X33</t>
  </si>
  <si>
    <t>Magasiniers et préparateurs de commandes peu qualifiés</t>
  </si>
  <si>
    <t>J0X34_Magasiniers et préparateurs de commande qualifiés</t>
  </si>
  <si>
    <t>J0X34</t>
  </si>
  <si>
    <t>Magasiniers et préparateurs de commande qualifiés</t>
  </si>
  <si>
    <t>J1X80_Responsable du magasinage et de la logistique (non cadres)</t>
  </si>
  <si>
    <t>J1X80</t>
  </si>
  <si>
    <t>Responsable du magasinage et de la logistique (non cadres)</t>
  </si>
  <si>
    <t>J2X40_Facteurs et distributeurs de documents (non cadres)</t>
  </si>
  <si>
    <t>J2X40</t>
  </si>
  <si>
    <t>Facteurs et distributeurs de documents (non cadres)</t>
  </si>
  <si>
    <t>J3X40_Conducteurs de véhicules légers</t>
  </si>
  <si>
    <t>J3X40</t>
  </si>
  <si>
    <t>J3X41_Conducteurs de transport en commun sur route</t>
  </si>
  <si>
    <t>J3X41</t>
  </si>
  <si>
    <t>J3X42_Conducteurs et livreurs sur courte distance (hors distribution de documents)</t>
  </si>
  <si>
    <t>J3X42</t>
  </si>
  <si>
    <t>Conducteurs et livreurs sur courte distance (hors distribution de documents)</t>
  </si>
  <si>
    <t>J3X43_Conducteurs routiers</t>
  </si>
  <si>
    <t>J3X43</t>
  </si>
  <si>
    <t>J3X44_Conducteurs sur rails et d'engins de traction</t>
  </si>
  <si>
    <t>J3X44</t>
  </si>
  <si>
    <t>J4X60_Agents et hôtesses d'accompagnement</t>
  </si>
  <si>
    <t>J4X60</t>
  </si>
  <si>
    <t>J4X62_Employés administratifs et commerciaux des transports</t>
  </si>
  <si>
    <t>J4X62</t>
  </si>
  <si>
    <t>Employés administratifs et commerciaux des transports</t>
  </si>
  <si>
    <t>J4X63_Employés du tourisme et agent de billetterie des transports</t>
  </si>
  <si>
    <t>J4X63</t>
  </si>
  <si>
    <t>Employés du tourisme et agent de billetterie des transports</t>
  </si>
  <si>
    <t>J5X40_Agents d'exploitation du transport</t>
  </si>
  <si>
    <t>J5X40</t>
  </si>
  <si>
    <t>Agents d'exploitation du transport</t>
  </si>
  <si>
    <t>J5X60_Contrôleurs des transports</t>
  </si>
  <si>
    <t>J5X60</t>
  </si>
  <si>
    <t>J5X80_Techniciens d'exploitation et d'administration des transports</t>
  </si>
  <si>
    <t>J5X80</t>
  </si>
  <si>
    <t>Techniciens d'exploitation et d'administration des transports</t>
  </si>
  <si>
    <t>J5X81_Techniciens et agents de maîtrise du tourisme</t>
  </si>
  <si>
    <t>J5X81</t>
  </si>
  <si>
    <t>Techniciens et agents de maîtrise du tourisme</t>
  </si>
  <si>
    <t>J6X90_Cadres des transports et du tourisme</t>
  </si>
  <si>
    <t>J6X90</t>
  </si>
  <si>
    <t>Cadres des transports et du tourisme</t>
  </si>
  <si>
    <t>J6X91_Personnels techniques navigants de l’aviation</t>
  </si>
  <si>
    <t>J6X91</t>
  </si>
  <si>
    <t>Personnels techniques navigants de l’aviation</t>
  </si>
  <si>
    <t>J6X92_Cadres de la logistique</t>
  </si>
  <si>
    <t>J6X92</t>
  </si>
  <si>
    <t>Cadres de la logistique</t>
  </si>
  <si>
    <t>K0X30_Artisans et ouvriers artisanaux</t>
  </si>
  <si>
    <t>K0X30</t>
  </si>
  <si>
    <t>K0X32_Artisans et ouvriers de blanchisserie</t>
  </si>
  <si>
    <t>K0X32</t>
  </si>
  <si>
    <t>Artisans et ouvriers de blanchisserie</t>
  </si>
  <si>
    <t>L0X60_Secrétaires bureautiques et assimilés</t>
  </si>
  <si>
    <t>L0X60</t>
  </si>
  <si>
    <t>L1X60_Employés de la comptabilité</t>
  </si>
  <si>
    <t>L1X60</t>
  </si>
  <si>
    <t>L2X60_Agents d'accueil et d'information</t>
  </si>
  <si>
    <t>L2X60</t>
  </si>
  <si>
    <t>L2X61_Agents administratifs</t>
  </si>
  <si>
    <t>L2X61</t>
  </si>
  <si>
    <t>Agents administratifs</t>
  </si>
  <si>
    <t>L3X80_Secrétaires de direction</t>
  </si>
  <si>
    <t>L3X80</t>
  </si>
  <si>
    <t>L4X80_Techniciens des services administratifs</t>
  </si>
  <si>
    <t>L4X80</t>
  </si>
  <si>
    <t>L4X81_Techniciens et agents de maîtrise des services financiers ou comptables</t>
  </si>
  <si>
    <t>L4X81</t>
  </si>
  <si>
    <t>Techniciens et agents de maîtrise des services financiers ou comptables</t>
  </si>
  <si>
    <t>L4X82_Techniciens et agents de maîtrise chargés d'études socio-économiques</t>
  </si>
  <si>
    <t>L4X82</t>
  </si>
  <si>
    <t>Techniciens et agents de maîtrise chargés d'études socio-économiques</t>
  </si>
  <si>
    <t>L5X90_Cadres administratifs, comptables et financiers (hors juristes)</t>
  </si>
  <si>
    <t>L5X90</t>
  </si>
  <si>
    <t>L5X91_Juristes et avocats</t>
  </si>
  <si>
    <t>L5X91</t>
  </si>
  <si>
    <t>Juristes et avocats</t>
  </si>
  <si>
    <t>L5X92_Cadres des ressources humaines et du recrutement</t>
  </si>
  <si>
    <t>L5X92</t>
  </si>
  <si>
    <t>L5X93_Chargés d'études socio-économiques</t>
  </si>
  <si>
    <t>L5X93</t>
  </si>
  <si>
    <t>Chargés d'études socio-économiques</t>
  </si>
  <si>
    <t>M1X80_Techniciens d'étude et de développement en informatique</t>
  </si>
  <si>
    <t>M1X80</t>
  </si>
  <si>
    <t>M1X81_Techniciens de production, d'exploitation, d'installation, et de maintenance, support et services aux utilisateurs en informatique</t>
  </si>
  <si>
    <t>M1X81</t>
  </si>
  <si>
    <t>M2X90_Ingénieurs et cadres d'étude, recherche et développement en informatique et télécom</t>
  </si>
  <si>
    <t>M2X90</t>
  </si>
  <si>
    <t>Ingénieurs et cadres d'étude, recherche et développement en informatique et télécom</t>
  </si>
  <si>
    <t>M2X91_Chefs de projet et directeurs de service informatique</t>
  </si>
  <si>
    <t>M2X91</t>
  </si>
  <si>
    <t>Chefs de projet et directeurs de service informatique</t>
  </si>
  <si>
    <t>M2X92_Responsables et cadres de la production, de l'exploitation et de la maintenance informatique et télécom</t>
  </si>
  <si>
    <t>M2X92</t>
  </si>
  <si>
    <t>Responsables et cadres de la production, de l'exploitation et de la maintenance informatique et télécom</t>
  </si>
  <si>
    <t>M2X93_Experts et consultants en systèmes d'information</t>
  </si>
  <si>
    <t>M2X93</t>
  </si>
  <si>
    <t>Experts et consultants en systèmes d'information</t>
  </si>
  <si>
    <t>N0X70_Techniciens d'étude, recherche et développement</t>
  </si>
  <si>
    <t>N0X70</t>
  </si>
  <si>
    <t>Techniciens d'étude, recherche et développement</t>
  </si>
  <si>
    <t>N1X90_Ingénieurs et cadres d'étude, recherche et développement (industrie)</t>
  </si>
  <si>
    <t>N1X90</t>
  </si>
  <si>
    <t>N1X91_Chercheurs (sauf industrie et enseignement supérieur)</t>
  </si>
  <si>
    <t>N1X91</t>
  </si>
  <si>
    <t>P3X90_Professionnels du droit</t>
  </si>
  <si>
    <t>P3X90</t>
  </si>
  <si>
    <t>QAX01_Experts de la finance</t>
  </si>
  <si>
    <t>QAX01</t>
  </si>
  <si>
    <t>Experts de la finance</t>
  </si>
  <si>
    <t>QAX02_Experts de la banque</t>
  </si>
  <si>
    <t>QAX02</t>
  </si>
  <si>
    <t>Experts de la banque</t>
  </si>
  <si>
    <t>QAX03_Experts de l'assurance</t>
  </si>
  <si>
    <t>QAX03</t>
  </si>
  <si>
    <t>Experts de l'assurance</t>
  </si>
  <si>
    <t>QBX01_Gestionnaires de la banque et de l'assurance</t>
  </si>
  <si>
    <t>QBX01</t>
  </si>
  <si>
    <t>Gestionnaires de la banque et de l'assurance</t>
  </si>
  <si>
    <t>QCX01_Employés et techniciens commerciaux de la banque</t>
  </si>
  <si>
    <t>QCX01</t>
  </si>
  <si>
    <t>Employés et techniciens commerciaux de la banque</t>
  </si>
  <si>
    <t>QCX02_Cadres et indépendants commerciaux de la banque</t>
  </si>
  <si>
    <t>QCX02</t>
  </si>
  <si>
    <t>Cadres et indépendants commerciaux de la banque</t>
  </si>
  <si>
    <t>QDX01_Employés et techniciens commerciaux des assurances</t>
  </si>
  <si>
    <t>QDX01</t>
  </si>
  <si>
    <t>Employés et techniciens commerciaux des assurances</t>
  </si>
  <si>
    <t>QDX02_Cadres et indépendants commerciaux des assurances</t>
  </si>
  <si>
    <t>QDX02</t>
  </si>
  <si>
    <t>Cadres et indépendants commerciaux des assurances</t>
  </si>
  <si>
    <t>QEX01_Managers en banque assurance</t>
  </si>
  <si>
    <t>QEX01</t>
  </si>
  <si>
    <t>Managers en banque assurance</t>
  </si>
  <si>
    <t>R0X60_Employés de libre service</t>
  </si>
  <si>
    <t>R0X60</t>
  </si>
  <si>
    <t>R0X61_Caissiers</t>
  </si>
  <si>
    <t>R0X61</t>
  </si>
  <si>
    <t>R1X60_Vendeurs en produits alimentaires</t>
  </si>
  <si>
    <t>R1X60</t>
  </si>
  <si>
    <t>R1X61_Vendeurs en ameublement, équipement du foyer, bricolage</t>
  </si>
  <si>
    <t>R1X61</t>
  </si>
  <si>
    <t>R1X62_Vendeurs en habillement et accessoires, articles de luxe, de sport, de loisirs et culturels</t>
  </si>
  <si>
    <t>R1X62</t>
  </si>
  <si>
    <t>R1X67_Télévendeurs et téléconseillers</t>
  </si>
  <si>
    <t>R1X67</t>
  </si>
  <si>
    <t>Télévendeurs et téléconseillers</t>
  </si>
  <si>
    <t>R1X68_Employés des services commerciaux</t>
  </si>
  <si>
    <t>R1X68</t>
  </si>
  <si>
    <t>Employés des services commerciaux</t>
  </si>
  <si>
    <t>R2X80_Attachés commerciaux</t>
  </si>
  <si>
    <t>R2X80</t>
  </si>
  <si>
    <t>R2X83_Représentants auprès des particuliers</t>
  </si>
  <si>
    <t>R2X83</t>
  </si>
  <si>
    <t>R3X80_Maîtrise des magasins</t>
  </si>
  <si>
    <t>R3X80</t>
  </si>
  <si>
    <t>R3X82_Professions intermédiaires commerciales des achats</t>
  </si>
  <si>
    <t>R3X82</t>
  </si>
  <si>
    <t>Professions intermédiaires commerciales des achats</t>
  </si>
  <si>
    <t>R3X83_Professions intermédiaires du marketing et des services commerciaux (hors achats)</t>
  </si>
  <si>
    <t>R3X83</t>
  </si>
  <si>
    <t>Professions intermédiaires du marketing et des services commerciaux (hors achats)</t>
  </si>
  <si>
    <t>R3X84_Employés et professions intermédiaires de l'immobilier</t>
  </si>
  <si>
    <t>R3X84</t>
  </si>
  <si>
    <t>Employés et professions intermédiaires de l'immobilier</t>
  </si>
  <si>
    <t>R4X90_Cadres commerciaux, acheteurs et cadres de la mercatique</t>
  </si>
  <si>
    <t>R4X90</t>
  </si>
  <si>
    <t>R4X91_Technico-commerciaux</t>
  </si>
  <si>
    <t>R4X91</t>
  </si>
  <si>
    <t>Technico-commerciaux</t>
  </si>
  <si>
    <t>R4X92_Cadres du management des magasins</t>
  </si>
  <si>
    <t>R4X92</t>
  </si>
  <si>
    <t>Cadres du management des magasins</t>
  </si>
  <si>
    <t>R4X93_Cadres agents immobiliers et syndics</t>
  </si>
  <si>
    <t>R4X93</t>
  </si>
  <si>
    <t>Cadres agents immobiliers et syndics</t>
  </si>
  <si>
    <t>S0X40_Bouchers</t>
  </si>
  <si>
    <t>S0X40</t>
  </si>
  <si>
    <t>S0X41_Charcutiers, traiteurs</t>
  </si>
  <si>
    <t>S0X41</t>
  </si>
  <si>
    <t>S0X42_Boulangers, pâtissiers</t>
  </si>
  <si>
    <t>S0X42</t>
  </si>
  <si>
    <t>S1X20_Aides de cuisine et employés polyvalents de la restauration</t>
  </si>
  <si>
    <t>S1X20</t>
  </si>
  <si>
    <t>Aides de cuisine et employés polyvalents de la restauration</t>
  </si>
  <si>
    <t>S1X40_Cuisiniers</t>
  </si>
  <si>
    <t>S1X40</t>
  </si>
  <si>
    <t>S1X80_Chefs cuisiniers</t>
  </si>
  <si>
    <t>S1X80</t>
  </si>
  <si>
    <t>S2X60_Employés de l'hôtellerie</t>
  </si>
  <si>
    <t>S2X60</t>
  </si>
  <si>
    <t>S2X61_Serveurs de cafés restaurants</t>
  </si>
  <si>
    <t>S2X61</t>
  </si>
  <si>
    <t>S2X80_Agents de maîtrise de la restauration</t>
  </si>
  <si>
    <t>S2X80</t>
  </si>
  <si>
    <t>Agents de maîtrise de la restauration</t>
  </si>
  <si>
    <t>S2X81_Agents de maîtrise de l'hôtellerie et de la gestion des structures de loisirs</t>
  </si>
  <si>
    <t>S2X81</t>
  </si>
  <si>
    <t>Agents de maîtrise de l'hôtellerie et de la gestion des structures de loisirs</t>
  </si>
  <si>
    <t>S3X90_Patrons et cadres de l’hôtellerie et de la restauration</t>
  </si>
  <si>
    <t>S3X90</t>
  </si>
  <si>
    <t>Patrons et cadres de l’hôtellerie et de la restauration</t>
  </si>
  <si>
    <t>T0X60_Coiffeurs, esthéticiens</t>
  </si>
  <si>
    <t>T0X60</t>
  </si>
  <si>
    <t>T1X60_Personnels de ménage chez des particuliers</t>
  </si>
  <si>
    <t>T1X60</t>
  </si>
  <si>
    <t>Personnels de ménage chez des particuliers</t>
  </si>
  <si>
    <t>T2A60_Aides à domicile et auxiliaires de vie</t>
  </si>
  <si>
    <t>Aides à domicile et auxiliaires de vie</t>
  </si>
  <si>
    <t>T2B60_Assistants maternels, auxiliaires de puériculture, assistants familiaux et gardes à domicile</t>
  </si>
  <si>
    <t>Assistants maternels, auxiliaires de puériculture, assistants familiaux et gardes à domicile</t>
  </si>
  <si>
    <t>T3X60_Concierges</t>
  </si>
  <si>
    <t>T3X60</t>
  </si>
  <si>
    <t>T3X61_Agents de sécurité et de surveillance</t>
  </si>
  <si>
    <t>T3X61</t>
  </si>
  <si>
    <t>T4X60_Agents d'entretien de locaux</t>
  </si>
  <si>
    <t>T4X60</t>
  </si>
  <si>
    <t>T4X61_Agents de service hospitaliers</t>
  </si>
  <si>
    <t>T4X61</t>
  </si>
  <si>
    <t>Agents de service hospitaliers</t>
  </si>
  <si>
    <t>T4X62_Ouvriers de l'assainissement et du traitement des déchets</t>
  </si>
  <si>
    <t>T4X62</t>
  </si>
  <si>
    <t>T6X61_Employés des services divers</t>
  </si>
  <si>
    <t>T6X61</t>
  </si>
  <si>
    <t>U0X80_Assistants de la communication</t>
  </si>
  <si>
    <t>U0X80</t>
  </si>
  <si>
    <t>Assistants de la communication</t>
  </si>
  <si>
    <t>U0X81_Interprètes</t>
  </si>
  <si>
    <t>U0X81</t>
  </si>
  <si>
    <t>U0X90_Cadres de la communication</t>
  </si>
  <si>
    <t>U0X90</t>
  </si>
  <si>
    <t>U0X91_Cadres et techniciens de la documentation</t>
  </si>
  <si>
    <t>U0X91</t>
  </si>
  <si>
    <t>U0X92</t>
  </si>
  <si>
    <t>U1X80</t>
  </si>
  <si>
    <t>U1X82</t>
  </si>
  <si>
    <t>U1X91</t>
  </si>
  <si>
    <t>U1X93</t>
  </si>
  <si>
    <t>V0X60</t>
  </si>
  <si>
    <t>V1X80</t>
  </si>
  <si>
    <t>Infirmiers et sages-femmes</t>
  </si>
  <si>
    <t>V2X90</t>
  </si>
  <si>
    <t>V2X91</t>
  </si>
  <si>
    <t>V2X92</t>
  </si>
  <si>
    <t>V2X93</t>
  </si>
  <si>
    <t>V3X70</t>
  </si>
  <si>
    <t>V3X71</t>
  </si>
  <si>
    <t>V3X80</t>
  </si>
  <si>
    <t>V3X90</t>
  </si>
  <si>
    <t>V4X80</t>
  </si>
  <si>
    <t>Professionnels de l’orientation et de l’insertion professionnelle</t>
  </si>
  <si>
    <t>V4X83</t>
  </si>
  <si>
    <t>Educateurs spécialisés et autres intervenants socio-éducatifs</t>
  </si>
  <si>
    <t>V4X84</t>
  </si>
  <si>
    <t>V4X85</t>
  </si>
  <si>
    <t>V5X81</t>
  </si>
  <si>
    <t>V5X82</t>
  </si>
  <si>
    <t>V5X84</t>
  </si>
  <si>
    <t>Surveillants d'établissements scolaires et accompagnateurs des élèves en situation de handicap</t>
  </si>
  <si>
    <t>W1X80</t>
  </si>
  <si>
    <t>U0X92_Journalistes et cadres de l'édition</t>
  </si>
  <si>
    <t>U1X80_Professionnels des spectacles</t>
  </si>
  <si>
    <t>U1X82_Graphistes, dessinateurs, stylistes, décorateurs et créateurs de supports de communication visuelle</t>
  </si>
  <si>
    <t>U1X91_Artistes (musique, danse, spectacles)</t>
  </si>
  <si>
    <t>U1X93_Artistes plasticiens</t>
  </si>
  <si>
    <t>V0X60_Aides-soignants</t>
  </si>
  <si>
    <t>V1X80_Infirmiers et sages-femmes</t>
  </si>
  <si>
    <t>V2X90_Médecins</t>
  </si>
  <si>
    <t>V2X91_Dentistes</t>
  </si>
  <si>
    <t>V2X92_Vétérinaires</t>
  </si>
  <si>
    <t>V2X93_Pharmaciens</t>
  </si>
  <si>
    <t>V3X70_Techniciens médicaux et préparateurs</t>
  </si>
  <si>
    <t>V3X71_Spécialistes de l'appareillage médical</t>
  </si>
  <si>
    <t>V3X80_Autres professionnels para-médicaux</t>
  </si>
  <si>
    <t>V3X90_Psychologues, psychothérapeutes</t>
  </si>
  <si>
    <t>V4X80_Professionnels de l’orientation et de l’insertion professionnelle</t>
  </si>
  <si>
    <t>V4X83_Educateurs spécialisés et autres intervenants socio-éducatifs</t>
  </si>
  <si>
    <t>V4X84_Aides médico-psychologiques</t>
  </si>
  <si>
    <t>V4X85_Professionnels de l'action sociale</t>
  </si>
  <si>
    <t>V5X81_Professionnels de l'animation socioculturelle</t>
  </si>
  <si>
    <t>V5X82_Sportifs et animateurs sportifs</t>
  </si>
  <si>
    <t>V5X84_Surveillants d'établissements scolaires et accompagnateurs des élèves en situation de handicap</t>
  </si>
  <si>
    <t>W1X80_Formateurs</t>
  </si>
  <si>
    <t>2023</t>
  </si>
  <si>
    <t>Tension sur le marché du travail - Fiche Synthétique par métier en FAP228</t>
  </si>
  <si>
    <t>FAP228 - REG</t>
  </si>
  <si>
    <t>5.1</t>
  </si>
  <si>
    <t>FAP86 - REG</t>
  </si>
  <si>
    <t>5.2</t>
  </si>
  <si>
    <t>A0X</t>
  </si>
  <si>
    <t>A1X</t>
  </si>
  <si>
    <t>A2X</t>
  </si>
  <si>
    <t>A3X</t>
  </si>
  <si>
    <t>B0X</t>
  </si>
  <si>
    <t>Ouvriers des travaux publics, du béton et de l'extraction</t>
  </si>
  <si>
    <t>B1X</t>
  </si>
  <si>
    <t>Ouvriers du gros œuvre du bâtiment</t>
  </si>
  <si>
    <t>B2X</t>
  </si>
  <si>
    <t>Ouvriers du second œuvre du bâtiment</t>
  </si>
  <si>
    <t>B5X</t>
  </si>
  <si>
    <t>B6X</t>
  </si>
  <si>
    <t>Techniciens, agents de maîtrise et assimilés du bâtiment et des travaux publics</t>
  </si>
  <si>
    <t>B7X</t>
  </si>
  <si>
    <t>C0X</t>
  </si>
  <si>
    <t>C2X</t>
  </si>
  <si>
    <t>Techniciens, agents de maîtrise et assimilés de l'électricité et de l'électronique</t>
  </si>
  <si>
    <t>D0X</t>
  </si>
  <si>
    <t>Ouvriers travaillant par enlèvement de métal</t>
  </si>
  <si>
    <t>D1X</t>
  </si>
  <si>
    <t>Ouvriers travaillant par formage de métal</t>
  </si>
  <si>
    <t>D2X</t>
  </si>
  <si>
    <t>Ouvriers de la mécanique et du traitement de surface</t>
  </si>
  <si>
    <t>D6X</t>
  </si>
  <si>
    <t>E0X</t>
  </si>
  <si>
    <t>E1X</t>
  </si>
  <si>
    <t>Ouvriers de la métallurgie, du verre, de la céramique et des matériaux de construction</t>
  </si>
  <si>
    <t>E2X</t>
  </si>
  <si>
    <t>Ouvriers des industries chimiques et plastiques</t>
  </si>
  <si>
    <t>E3X</t>
  </si>
  <si>
    <t>Ouvriers des industries agro-alimentaires</t>
  </si>
  <si>
    <t>E4X</t>
  </si>
  <si>
    <t>Autres ouvriers des industries de process</t>
  </si>
  <si>
    <t>E5X</t>
  </si>
  <si>
    <t>F0X</t>
  </si>
  <si>
    <t>Ouvriers, techniciens et agents de maîtrise du textile et du cuir</t>
  </si>
  <si>
    <t>F1X</t>
  </si>
  <si>
    <t>Ouvriers et techniciens du travail du bois et de l'ameublement</t>
  </si>
  <si>
    <t>F2X</t>
  </si>
  <si>
    <t>Ouvriers, techniciens et agents de maîtrise des industries graphiques</t>
  </si>
  <si>
    <t>Ouvriers de la réparation automobile</t>
  </si>
  <si>
    <t>G1X</t>
  </si>
  <si>
    <t>H0X</t>
  </si>
  <si>
    <t>Techniciens et ouvriers du contrôle qualité et du dessin industriel</t>
  </si>
  <si>
    <t>H1X</t>
  </si>
  <si>
    <t>J0X</t>
  </si>
  <si>
    <t>Ouvriers de la manutention</t>
  </si>
  <si>
    <t>J1X</t>
  </si>
  <si>
    <t>Responsable magasinage</t>
  </si>
  <si>
    <t>J2X</t>
  </si>
  <si>
    <t>Facteurs</t>
  </si>
  <si>
    <t>J3X</t>
  </si>
  <si>
    <t>J4X</t>
  </si>
  <si>
    <t>Employés commerciaux des transports et du tourisme</t>
  </si>
  <si>
    <t>J5X</t>
  </si>
  <si>
    <t>Agents d'exploitation des transports et maîtrise du tourisme</t>
  </si>
  <si>
    <t>J6X</t>
  </si>
  <si>
    <t>Cadres des transports, du tourisme, de la logistique et navigants de l'aviation</t>
  </si>
  <si>
    <t>K0X</t>
  </si>
  <si>
    <t>L0X</t>
  </si>
  <si>
    <t>L1X</t>
  </si>
  <si>
    <t>L2X</t>
  </si>
  <si>
    <t>Employés administratifs d'entreprise et d'administration publique</t>
  </si>
  <si>
    <t>L3X</t>
  </si>
  <si>
    <t>L4X</t>
  </si>
  <si>
    <t>L5X</t>
  </si>
  <si>
    <t>M1X</t>
  </si>
  <si>
    <t>M2X</t>
  </si>
  <si>
    <t>N0X</t>
  </si>
  <si>
    <t>Techniciens d'études et de recherche</t>
  </si>
  <si>
    <t>N1X</t>
  </si>
  <si>
    <t>Cadres d'études et de recherche</t>
  </si>
  <si>
    <t>P3X</t>
  </si>
  <si>
    <t>QAX</t>
  </si>
  <si>
    <t>Experts de la finance, de la banque et de l'assurance</t>
  </si>
  <si>
    <t>QBX</t>
  </si>
  <si>
    <t>QCX</t>
  </si>
  <si>
    <t>Commerciaux de la banque</t>
  </si>
  <si>
    <t>QDX</t>
  </si>
  <si>
    <t>Commerciaux des assurances</t>
  </si>
  <si>
    <t>QEX</t>
  </si>
  <si>
    <t>R0X</t>
  </si>
  <si>
    <t>R1X</t>
  </si>
  <si>
    <t>R2X</t>
  </si>
  <si>
    <t>R3X</t>
  </si>
  <si>
    <t>R4X</t>
  </si>
  <si>
    <t>S0X</t>
  </si>
  <si>
    <t>S1X</t>
  </si>
  <si>
    <t>S2X</t>
  </si>
  <si>
    <t>S3X</t>
  </si>
  <si>
    <t>T0X</t>
  </si>
  <si>
    <t>T1X</t>
  </si>
  <si>
    <t>T3X</t>
  </si>
  <si>
    <t>T4X</t>
  </si>
  <si>
    <t>T6X</t>
  </si>
  <si>
    <t>U0X</t>
  </si>
  <si>
    <t>U1X</t>
  </si>
  <si>
    <t>V0X</t>
  </si>
  <si>
    <t>V1X</t>
  </si>
  <si>
    <t>V2X</t>
  </si>
  <si>
    <t>Médecins, dentistes, vétérinaires et pharmaciens</t>
  </si>
  <si>
    <t>V3X</t>
  </si>
  <si>
    <t>V4X</t>
  </si>
  <si>
    <t>V5X</t>
  </si>
  <si>
    <t>W1X</t>
  </si>
  <si>
    <t>Code_FAP86</t>
  </si>
  <si>
    <t>Intitulé_FAP86</t>
  </si>
  <si>
    <t>Code_FAP228</t>
  </si>
  <si>
    <t>Intitulé_FAP228</t>
  </si>
  <si>
    <t>En italique figurent les FAP qui sont exlcues de l'analyse :</t>
  </si>
  <si>
    <t>professions principalement exercées par des fonctionnaires, des travailleurs non salariés ou qui connaissent des mpdoes de recrutement très spécifiques (politique et clergé).</t>
  </si>
  <si>
    <t xml:space="preserve">Cadres des études BTP, des études géologiques, du métré de la construction et du contrôle et diagnostic technique du BTP </t>
  </si>
  <si>
    <t>Électricité, électronique</t>
  </si>
  <si>
    <t>Mécanique, travail des métaux</t>
  </si>
  <si>
    <t>Industries de process</t>
  </si>
  <si>
    <t>Pilotes d'installations lourdes des industries de transformation et d'énergie</t>
  </si>
  <si>
    <t>Ouviers peu qualifiés des industries agro-alimentaires</t>
  </si>
  <si>
    <t>Ouviers qualifiés des industries agro-alimentaires</t>
  </si>
  <si>
    <t>Agents de maitrise et assimilés des industries de process</t>
  </si>
  <si>
    <t>Matériaux souples, bois, industries graphiques</t>
  </si>
  <si>
    <t>Ingénieurs, cadres et agents des fonctions transverses de l'industrie</t>
  </si>
  <si>
    <t>Artisanat</t>
  </si>
  <si>
    <t>Gestion et administration des entreprises et des établissements publics</t>
  </si>
  <si>
    <t>L6X</t>
  </si>
  <si>
    <t>L6X00</t>
  </si>
  <si>
    <t>Dirigeants de petites et moyennes entreprises de moins de 50 salariés</t>
  </si>
  <si>
    <t>L6X90</t>
  </si>
  <si>
    <t>Cadres dirigeants des grandes entreprises de plus de 50 salariés</t>
  </si>
  <si>
    <t>P0X</t>
  </si>
  <si>
    <t>Employés administratifs des administrations publiques (catégorie C et assimilés)</t>
  </si>
  <si>
    <t>P0X60</t>
  </si>
  <si>
    <t>P0X61</t>
  </si>
  <si>
    <t>Autres cadres C des administrations publiques</t>
  </si>
  <si>
    <t>P1X</t>
  </si>
  <si>
    <t>Professions intermédiaires administratives des administrations publiques (catégorie B et assimilés)</t>
  </si>
  <si>
    <t>P1X80</t>
  </si>
  <si>
    <t>P1X81</t>
  </si>
  <si>
    <t>Autres cadres B des administrations publiques</t>
  </si>
  <si>
    <t>P2X</t>
  </si>
  <si>
    <t>Cadres des administrations publiques (catégorie A et assimilés)</t>
  </si>
  <si>
    <t>P2X90</t>
  </si>
  <si>
    <t>Cadres A des administrations publiques (hors spécialités juridiques) et assimilés</t>
  </si>
  <si>
    <t>P3X91</t>
  </si>
  <si>
    <t>P4X</t>
  </si>
  <si>
    <t>Armée, police, pompiers</t>
  </si>
  <si>
    <t>P4X60</t>
  </si>
  <si>
    <t>P4X61</t>
  </si>
  <si>
    <t>P4X80</t>
  </si>
  <si>
    <t>Cadres de la police et de l'armée</t>
  </si>
  <si>
    <t>U1X81</t>
  </si>
  <si>
    <t>U1X92</t>
  </si>
  <si>
    <t>W0X</t>
  </si>
  <si>
    <t>W0X80</t>
  </si>
  <si>
    <t>W0X90</t>
  </si>
  <si>
    <t>W0X91</t>
  </si>
  <si>
    <t>Directeurs d’établissements du secondaire ou du supérieur et inspecteurs</t>
  </si>
  <si>
    <t>W0X92</t>
  </si>
  <si>
    <t>Professeurs du supérieur</t>
  </si>
  <si>
    <t>X0X</t>
  </si>
  <si>
    <t>X0X00</t>
  </si>
  <si>
    <t>X0X01</t>
  </si>
  <si>
    <t>La Dares et France Travail ont rénové la grille d’analyse des tensions sur le marché du travail, en diffusant :
- d’une part, un indicateur principal qui permet de classer les familles professionnelles (FAP) en fonction de leur degré de tension ;
- d’autre part, des indicateurs dits complémentaires, visant à comprendre des facteurs à l’origine d’une éventuelle tension détectée sur une FAP donnée.</t>
  </si>
  <si>
    <t>Source : France Travail – Dares, métiers en tension</t>
  </si>
  <si>
    <t>Emploi</t>
  </si>
  <si>
    <t xml:space="preserve"> </t>
  </si>
  <si>
    <t>Non-attractivité salariale</t>
  </si>
  <si>
    <t>Le salaire constitue une composante importante de l’attractivité d’un métier. Afin de déterminer si le salaire offert dans un métier est plus attractif par rapport aux autres, un indicateur composite est élaboré. Il est basé sur deux dimensions : une dimension dite objective – pourrait-on être mieux rémunéré en exerçant un autre métier étant donné son niveau de diplôme et son expérience professionnelle ? – et une dimension dite subjective qui s’appuie directement sur le ressenti des individus concernant leur niveau de rémunération</t>
  </si>
  <si>
    <t>Enquête emploi ; enquête Conditions de Travail et Risques Psycho-Sociaux</t>
  </si>
  <si>
    <t>Depuis la publication sur les données 2023, la grille des tensions bascule sur la nouvelle nomenclature des familles professionnelles 2021. Cette évolution a nécessité de rétropoler les indicateurs sur les années antérieures, ce qui explique que leurs valeurs diffèrent de celles publiées précédemment.</t>
  </si>
  <si>
    <t>Pour faciliter la lecture, les indicateur principal et complémentaires sont présentés dans une échelle allant de 1 (niveau faible) au niveau 5 (niveau très élevé). Les métiers pour lesquels l'indicateur de tension est à 5 sont donc normalement les métiers les plus tendus. Pour permettre la comparaison dans le temps, les classes n'ont pas été modifiées entre 2011 et 2024. Mais la tension globale a augmenté puisque l'indicateur moyen est passé de 0,03 en 2011 à 0,47 en 2024. Les classes qui étaient équiréparties en 2011 apparaissent largement déséquilibrées en 2023 : 107 des 204 métiers pris en compte sont dans la classe 5 pour la tension.
C'est pourquoi cette dernière classe a été répartie en deux "sous-classes", 5.1 et 5.2, cette dernière reflètant la tension la plus forte.</t>
  </si>
  <si>
    <t>Les Tensions sur le Marché du Travail en Auvergne-Rhône-Alpes de 2011 à 2024</t>
  </si>
  <si>
    <t>L'indice de tension et les indices complémentaires en 2024</t>
  </si>
  <si>
    <t>Evolution de l'indice de tension entre 2011 et 2024</t>
  </si>
  <si>
    <t>Principaux indicateurs par FAP228 en 2024</t>
  </si>
  <si>
    <t>Principaux indicateurs par FAP86 en 2024</t>
  </si>
  <si>
    <t>L'indice de tension et les indices complémentaires en Auvergne-Rhône-Alpes entre 2011 et 2024</t>
  </si>
  <si>
    <t>CODFAP</t>
  </si>
  <si>
    <t>LIBFAP</t>
  </si>
  <si>
    <t>EMPMOY</t>
  </si>
  <si>
    <t>TENSION_FIN</t>
  </si>
  <si>
    <t>EMBAUCHES</t>
  </si>
  <si>
    <t>FORM_EMPLOI</t>
  </si>
  <si>
    <t>MAIN_OEUVRE_DISPO</t>
  </si>
  <si>
    <t>DURABILITE</t>
  </si>
  <si>
    <t>CONDITION_TRAVAIL</t>
  </si>
  <si>
    <t>INAD_GEO</t>
  </si>
  <si>
    <t>SALARIAL</t>
  </si>
  <si>
    <t>N_TENSION</t>
  </si>
  <si>
    <t>N_EMBAUCHES</t>
  </si>
  <si>
    <t>N_FORM_EMPLOI</t>
  </si>
  <si>
    <t>N_MAIN_OEUVRE_DISPO</t>
  </si>
  <si>
    <t>N_DURABILITE</t>
  </si>
  <si>
    <t>N_CONDITION_TRAVAIL</t>
  </si>
  <si>
    <t>N_INAD_GEO</t>
  </si>
  <si>
    <t>N_SALARIAL</t>
  </si>
  <si>
    <t>NIVEAU</t>
  </si>
  <si>
    <t>rang</t>
  </si>
  <si>
    <t>2011</t>
  </si>
  <si>
    <t>2012</t>
  </si>
  <si>
    <t>2013</t>
  </si>
  <si>
    <t>2014</t>
  </si>
  <si>
    <t>2015</t>
  </si>
  <si>
    <t>2016</t>
  </si>
  <si>
    <t>2017</t>
  </si>
  <si>
    <t>2018</t>
  </si>
  <si>
    <t>2019</t>
  </si>
  <si>
    <t>2020</t>
  </si>
  <si>
    <t>2021</t>
  </si>
  <si>
    <t>2022</t>
  </si>
  <si>
    <t>2023</t>
  </si>
  <si>
    <t>2024</t>
  </si>
  <si>
    <t>A0X40</t>
  </si>
  <si>
    <t>Agriculteurs</t>
  </si>
  <si>
    <t>3</t>
  </si>
  <si>
    <t>5</t>
  </si>
  <si>
    <t>2</t>
  </si>
  <si>
    <t>FAP228 - REG</t>
  </si>
  <si>
    <t>A0X41</t>
  </si>
  <si>
    <t>Eleveurs</t>
  </si>
  <si>
    <t>4</t>
  </si>
  <si>
    <t>A0X42</t>
  </si>
  <si>
    <t>Bûcherons, sylviculteurs et agents forestiers</t>
  </si>
  <si>
    <t>5.1</t>
  </si>
  <si>
    <t>1</t>
  </si>
  <si>
    <t>A0X43</t>
  </si>
  <si>
    <t>Conducteurs d'engins agricoles ou forestiers</t>
  </si>
  <si>
    <t>n.d.</t>
  </si>
  <si>
    <t>A1X40</t>
  </si>
  <si>
    <t>Maraîchers et horticulteurs</t>
  </si>
  <si>
    <t>A1X41</t>
  </si>
  <si>
    <t>Jardiniers des espaces verts et naturels</t>
  </si>
  <si>
    <t>A1X42</t>
  </si>
  <si>
    <t>Viticulteurs, arboriculteurs</t>
  </si>
  <si>
    <t>A2X70</t>
  </si>
  <si>
    <t>Techniciens et agents d'encadrement d'exploitations agricoles</t>
  </si>
  <si>
    <t>A2X90</t>
  </si>
  <si>
    <t>Ingénieurs, cadres techniques de l'agriculture</t>
  </si>
  <si>
    <t>A3X40</t>
  </si>
  <si>
    <t>Pêcheurs et aquaculteurs</t>
  </si>
  <si>
    <t>FAP86 - REG</t>
  </si>
  <si>
    <t>A3X41</t>
  </si>
  <si>
    <t>Marins</t>
  </si>
  <si>
    <t>A3X90</t>
  </si>
  <si>
    <t>Cadres et maîtres d'équipage de la marine</t>
  </si>
  <si>
    <t>B0X30</t>
  </si>
  <si>
    <t>Ouvriers peu qualifiés de l'extraction et des travaux publics</t>
  </si>
  <si>
    <t>B0X31</t>
  </si>
  <si>
    <t>Ouvriers qualifiés de l'extraction et des travaux publics</t>
  </si>
  <si>
    <t>5.2</t>
  </si>
  <si>
    <t>B0X32</t>
  </si>
  <si>
    <t>Ouvriers de la construction en béton</t>
  </si>
  <si>
    <t>B1X30</t>
  </si>
  <si>
    <t>Maçons peu qualifiés</t>
  </si>
  <si>
    <t>B1X31</t>
  </si>
  <si>
    <t>Maçons qualifiés</t>
  </si>
  <si>
    <t>B1X33</t>
  </si>
  <si>
    <t>Charpentiers (métal et bois)</t>
  </si>
  <si>
    <t>B1X34</t>
  </si>
  <si>
    <t>Couvreurs</t>
  </si>
  <si>
    <t>B1X38</t>
  </si>
  <si>
    <t>Professionnels du travail de la pierre et des matériaux associés</t>
  </si>
  <si>
    <t>B2X30</t>
  </si>
  <si>
    <t>Ouvriers en pose et décoration de revêtements</t>
  </si>
  <si>
    <t>B2X31</t>
  </si>
  <si>
    <t>Ouvriers en travaux de façade, d'étanchéité et d'isolation</t>
  </si>
  <si>
    <t>B2X32</t>
  </si>
  <si>
    <t>Ouvriers en électricité du bâtiment</t>
  </si>
  <si>
    <t>B2X33</t>
  </si>
  <si>
    <t>Plombiers chauffagistes</t>
  </si>
  <si>
    <t>B2X35</t>
  </si>
  <si>
    <t>Ouvriers en montage réseaux électriques et télécoms</t>
  </si>
  <si>
    <t>B2X36</t>
  </si>
  <si>
    <t>Ouvriers en peinture en bâtiment</t>
  </si>
  <si>
    <t>B2X37</t>
  </si>
  <si>
    <t>Ouvriers peu qualifiés en menuiserie et en agencement du BTP</t>
  </si>
  <si>
    <t>B2X38</t>
  </si>
  <si>
    <t>Ouvriers qualifiés en menuiserie et en agencement du BTP</t>
  </si>
  <si>
    <t>B5X40</t>
  </si>
  <si>
    <t>Conducteurs d'engins du bâtiment et des travaux publics</t>
  </si>
  <si>
    <t>B6X70</t>
  </si>
  <si>
    <t>Géomètres</t>
  </si>
  <si>
    <t>B6X71</t>
  </si>
  <si>
    <t>Techniciens experts et chargés d’études du BTP</t>
  </si>
  <si>
    <t>B6X72</t>
  </si>
  <si>
    <t>Dessinateurs en bâtiment et en travaux publics</t>
  </si>
  <si>
    <t>B6X73</t>
  </si>
  <si>
    <t>Techniciens et agents de maîtrise de chantiers du BTP </t>
  </si>
  <si>
    <t>B6X74</t>
  </si>
  <si>
    <t>Conducteurs de travaux et chefs de chantier non cadres</t>
  </si>
  <si>
    <t>B7X90</t>
  </si>
  <si>
    <t>Architectes</t>
  </si>
  <si>
    <t>B7X91</t>
  </si>
  <si>
    <t>Cadres des études BTP, des études géologiques, du métré de la construction et du contrôle et diagnostic technique du BTP</t>
  </si>
  <si>
    <t>B7X92</t>
  </si>
  <si>
    <t>Ingénieurs du bâtiment et des travaux publics, chefs de chantier et conducteurs de travaux (cadres)</t>
  </si>
  <si>
    <t>C0X30</t>
  </si>
  <si>
    <t>Ouvriers de l'électricité et de l'électronique</t>
  </si>
  <si>
    <t>C2X70</t>
  </si>
  <si>
    <t>Techniciens, agents de maîtrise et assimilés en électricité et en électronique</t>
  </si>
  <si>
    <t>D0X30</t>
  </si>
  <si>
    <t>Ouvriers peu qualifiés en conduite d'équipement d'usinage</t>
  </si>
  <si>
    <t>D0X31</t>
  </si>
  <si>
    <t>Ouvriers qualifiés en conduite d'équipement d'usinage</t>
  </si>
  <si>
    <t>D0X33</t>
  </si>
  <si>
    <t>Régleurs</t>
  </si>
  <si>
    <t>D1X30</t>
  </si>
  <si>
    <t>Ouvriers en chaudronnerie et tôlerie</t>
  </si>
  <si>
    <t>D1X32</t>
  </si>
  <si>
    <t>Tuyauteurs</t>
  </si>
  <si>
    <t>D1X33</t>
  </si>
  <si>
    <t>Soudeurs</t>
  </si>
  <si>
    <t>D2X30</t>
  </si>
  <si>
    <t>Ouvriers peu qualifiés en ajustement, montage et assemblage mécanique</t>
  </si>
  <si>
    <t>D2X31</t>
  </si>
  <si>
    <t>Ouvriers qualifiés en ajustement, montage et assemblage mécanique</t>
  </si>
  <si>
    <t>D2X32</t>
  </si>
  <si>
    <t>Ouvriers de la peinture et du traitement de surface</t>
  </si>
  <si>
    <t>D6X70</t>
  </si>
  <si>
    <t>Techniciens en mécanique et travail des métaux</t>
  </si>
  <si>
    <t>D6X80</t>
  </si>
  <si>
    <t>Agents de maîtrise et assimilés en fabrication mécanique</t>
  </si>
  <si>
    <t>E0X30</t>
  </si>
  <si>
    <t>Pilotes d'installation lourdes des industries de transformation et d'énergie</t>
  </si>
  <si>
    <t>E1X21</t>
  </si>
  <si>
    <t>Ouvriers peu qualifiés de conduite d'installation de production de métaux</t>
  </si>
  <si>
    <t>E1X30</t>
  </si>
  <si>
    <t>Ouvriers de l'industrie verrière, céramique et matériaux de construction</t>
  </si>
  <si>
    <t>E1X41</t>
  </si>
  <si>
    <t>Ouvriers qualifiés de conduite d'installation de production de métaux</t>
  </si>
  <si>
    <t>E2X20</t>
  </si>
  <si>
    <t>Ouvriers peu qualifiés des industries chimiques et plastiques</t>
  </si>
  <si>
    <t>E2X40</t>
  </si>
  <si>
    <t>Ouvriers qualifiés des industries chimiques et plastiques</t>
  </si>
  <si>
    <t>E3X20</t>
  </si>
  <si>
    <t>Ouvriers peu qualifiés des industries agro-alimentaires</t>
  </si>
  <si>
    <t>E3X40</t>
  </si>
  <si>
    <t>Ouvriers qualifiés des industries agro-alimentaires</t>
  </si>
  <si>
    <t>E4X30</t>
  </si>
  <si>
    <t>Ouvriers en conduite d’équipement de fabrication de pâte à papier, de papier et de carton et de panneaux de bois</t>
  </si>
  <si>
    <t>E4X32</t>
  </si>
  <si>
    <t>Ouvriers du conditionnement, du tri et de l'emballage</t>
  </si>
  <si>
    <t>E5X70</t>
  </si>
  <si>
    <t>Techniciens des industries de process</t>
  </si>
  <si>
    <t>E5X80</t>
  </si>
  <si>
    <t>Agents de maîtrise et assimilés des industries de process</t>
  </si>
  <si>
    <t>F0X30</t>
  </si>
  <si>
    <t>Ouvriers, techniciens et agents de maîtrise en traitement du cuir</t>
  </si>
  <si>
    <t>F0X32</t>
  </si>
  <si>
    <t>Ouvriers, techniciens et agents de maîtrise du textile</t>
  </si>
  <si>
    <t>F0X33</t>
  </si>
  <si>
    <t>Ouvriers, techniciens et agents de maîtrise de l'habillement</t>
  </si>
  <si>
    <t>F1X30</t>
  </si>
  <si>
    <t>Ouvriers de la réalisation d'ouvrages décoratifs et meubles en bois</t>
  </si>
  <si>
    <t>F1X31</t>
  </si>
  <si>
    <t>Ouvriers et techniciens de la scierie, de l'assemblage et de la fabrication d'ouvrages en bois</t>
  </si>
  <si>
    <t>F2X30</t>
  </si>
  <si>
    <t>Ouvriers, techniciens et agents de maîtrise de l'imprimerie</t>
  </si>
  <si>
    <t>G0A40</t>
  </si>
  <si>
    <t>Ouvriers de la maintenance générale et mécanique</t>
  </si>
  <si>
    <t>G0A41</t>
  </si>
  <si>
    <t>Ouvriers de la maintenance en électricité et en électronique</t>
  </si>
  <si>
    <t>G0A43</t>
  </si>
  <si>
    <t>Ouvriers polyvalents d'entretien du bâtiment</t>
  </si>
  <si>
    <t>G0B40</t>
  </si>
  <si>
    <t>Carrossiers automobiles</t>
  </si>
  <si>
    <t>G0B41</t>
  </si>
  <si>
    <t>Ouvriers mécaniciens de véhicules</t>
  </si>
  <si>
    <t>G1X70</t>
  </si>
  <si>
    <t>Techniciens et agents de maîtrise en intervention technique en Hygiène Sécurité Environnement -HSE industriel et protection du patrimoine naturel</t>
  </si>
  <si>
    <t>G1X71</t>
  </si>
  <si>
    <t>Techniciens et agents de maîtrise en maintenance de véhicules</t>
  </si>
  <si>
    <t>G1X72</t>
  </si>
  <si>
    <t>Techniciens et agents de maîtrise en maintenance générale et mécanique industrielle</t>
  </si>
  <si>
    <t>G1X74</t>
  </si>
  <si>
    <t>Techniciens et agents de maîtrise en installation et maintenance en froid et conditionnement d'air</t>
  </si>
  <si>
    <t>G1X75</t>
  </si>
  <si>
    <t>Techniciens et agents de maîtrise en assistance et support technique client et en installation et maintenance télécoms et courants faibles</t>
  </si>
  <si>
    <t>G1X76</t>
  </si>
  <si>
    <t>Mainteniciens en biens électrodomestiques</t>
  </si>
  <si>
    <t>G1X77</t>
  </si>
  <si>
    <t>Techniciens et agents de maîtrise en maintenance électrique, électronique et automatismes</t>
  </si>
  <si>
    <t>G1X78</t>
  </si>
  <si>
    <t>Techniciens et agents de maîtrise en distribution et assainissement d'eau et gestion des déchets</t>
  </si>
  <si>
    <t>H0X40</t>
  </si>
  <si>
    <t>Ouvriers qualifiés du contrôle qualité et de laboratoire</t>
  </si>
  <si>
    <t>H0X90</t>
  </si>
  <si>
    <t>Techniciens du contrôle qualité</t>
  </si>
  <si>
    <t>H0X91</t>
  </si>
  <si>
    <t>Techniciens du dessin industriel</t>
  </si>
  <si>
    <t>H0X92</t>
  </si>
  <si>
    <t>Techniciens et agents de maîtrise de la logistique, du planning, de l'ordonnancement et méthodes en industrialisation</t>
  </si>
  <si>
    <t>H1X90</t>
  </si>
  <si>
    <t>Ingénieurs et cadres de fabrication et de la production</t>
  </si>
  <si>
    <t>H1X91</t>
  </si>
  <si>
    <t>Ingénieurs et cadres techniques en Hygiène Sécurité Environnement -HSE- industriels et exploitation éco-industriel</t>
  </si>
  <si>
    <t>H1X92</t>
  </si>
  <si>
    <t>Ingénieurs en maintenance et support technique client</t>
  </si>
  <si>
    <t>H1X93</t>
  </si>
  <si>
    <t>Ingénieurs des méthodes de production, du contrôle qualité</t>
  </si>
  <si>
    <t>J0X30</t>
  </si>
  <si>
    <t>Manutentionnaires et déménageurs peu qualifiés</t>
  </si>
  <si>
    <t>J0X31</t>
  </si>
  <si>
    <t>Manutentionnaires et déménageurs qualifiés</t>
  </si>
  <si>
    <t>J0X32</t>
  </si>
  <si>
    <t>Conducteurs d’engins légers de déplacement de charges, cariste</t>
  </si>
  <si>
    <t>J0X33</t>
  </si>
  <si>
    <t>Magasiniers et préparateurs de commandes peu qualifiés</t>
  </si>
  <si>
    <t>J0X34</t>
  </si>
  <si>
    <t>Magasiniers et préparateurs de commande qualifiés</t>
  </si>
  <si>
    <t>J1X80</t>
  </si>
  <si>
    <t>Responsable du magasinage et de la logistique (non cadres)</t>
  </si>
  <si>
    <t>J2X40</t>
  </si>
  <si>
    <t>Facteurs et distributeurs de documents (non cadres)</t>
  </si>
  <si>
    <t>J3X40</t>
  </si>
  <si>
    <t>Conducteurs de véhicules légers</t>
  </si>
  <si>
    <t>J3X41</t>
  </si>
  <si>
    <t>Conducteurs de transport en commun sur route</t>
  </si>
  <si>
    <t>J3X42</t>
  </si>
  <si>
    <t>Conducteurs et livreurs sur courte distance (hors distribution de documents)</t>
  </si>
  <si>
    <t>J3X43</t>
  </si>
  <si>
    <t>Conducteurs routiers</t>
  </si>
  <si>
    <t>J3X44</t>
  </si>
  <si>
    <t>Conducteurs sur rails et d'engins de traction</t>
  </si>
  <si>
    <t>J4X60</t>
  </si>
  <si>
    <t>Agents et hôtesses d'accompagnement</t>
  </si>
  <si>
    <t>J4X62</t>
  </si>
  <si>
    <t>Employés administratifs et commerciaux des transports</t>
  </si>
  <si>
    <t>J4X63</t>
  </si>
  <si>
    <t>Employés du tourisme et agent de billetterie des transports</t>
  </si>
  <si>
    <t>J5X40</t>
  </si>
  <si>
    <t>Agents d'exploitation du transport</t>
  </si>
  <si>
    <t>J5X60</t>
  </si>
  <si>
    <t>Contrôleurs des transports</t>
  </si>
  <si>
    <t>J5X80</t>
  </si>
  <si>
    <t>Techniciens d'exploitation et d'administration des transports</t>
  </si>
  <si>
    <t>J5X81</t>
  </si>
  <si>
    <t>Techniciens et agents de maîtrise du tourisme</t>
  </si>
  <si>
    <t>J6X90</t>
  </si>
  <si>
    <t>Cadres des transports et du tourisme</t>
  </si>
  <si>
    <t>J6X91</t>
  </si>
  <si>
    <t>Personnels techniques navigants de l’aviation</t>
  </si>
  <si>
    <t>J6X92</t>
  </si>
  <si>
    <t>Cadres de la logistique</t>
  </si>
  <si>
    <t>K0X30</t>
  </si>
  <si>
    <t>Artisans et ouvriers artisanaux</t>
  </si>
  <si>
    <t>K0X32</t>
  </si>
  <si>
    <t>Artisans et ouvriers de blanchisserie</t>
  </si>
  <si>
    <t>L0X60</t>
  </si>
  <si>
    <t>Secrétaires bureautiques et assimilés</t>
  </si>
  <si>
    <t>L1X60</t>
  </si>
  <si>
    <t>Employés de la comptabilité</t>
  </si>
  <si>
    <t>L2X60</t>
  </si>
  <si>
    <t>Agents d'accueil et d'information</t>
  </si>
  <si>
    <t>L2X61</t>
  </si>
  <si>
    <t>Agents administratifs</t>
  </si>
  <si>
    <t>L3X80</t>
  </si>
  <si>
    <t>Secrétaires de direction</t>
  </si>
  <si>
    <t>L4X80</t>
  </si>
  <si>
    <t>Techniciens des services administratifs</t>
  </si>
  <si>
    <t>L4X81</t>
  </si>
  <si>
    <t>Techniciens et agents de maîtrise des services financiers ou comptables</t>
  </si>
  <si>
    <t>L4X82</t>
  </si>
  <si>
    <t>Techniciens et agents de maîtrise chargés d'études socio-économiques</t>
  </si>
  <si>
    <t>L5X90</t>
  </si>
  <si>
    <t>Cadres administratifs, comptables et financiers (hors juristes)</t>
  </si>
  <si>
    <t>L5X91</t>
  </si>
  <si>
    <t>Juristes et avocats</t>
  </si>
  <si>
    <t>L5X92</t>
  </si>
  <si>
    <t>Cadres des ressources humaines et du recrutement</t>
  </si>
  <si>
    <t>L5X93</t>
  </si>
  <si>
    <t>Chargés d'études socio-économiques</t>
  </si>
  <si>
    <t>M1X80</t>
  </si>
  <si>
    <t>Techniciens d'étude et de développement en informatique</t>
  </si>
  <si>
    <t>M1X81</t>
  </si>
  <si>
    <t>Techniciens de production, d'exploitation, d'installation, et de maintenance, support et services aux utilisateurs en informatique</t>
  </si>
  <si>
    <t>M2X90</t>
  </si>
  <si>
    <t>Ingénieurs et cadres d'étude, recherche et développement en informatique et télécom</t>
  </si>
  <si>
    <t>M2X91</t>
  </si>
  <si>
    <t>Chefs de projet et directeurs de service informatique</t>
  </si>
  <si>
    <t>M2X92</t>
  </si>
  <si>
    <t>Responsables et cadres de la production, de l'exploitation et de la maintenance informatique et télécom</t>
  </si>
  <si>
    <t>M2X93</t>
  </si>
  <si>
    <t>Experts et consultants en systèmes d'information</t>
  </si>
  <si>
    <t>N0X70</t>
  </si>
  <si>
    <t>Techniciens d'étude, recherche et développement</t>
  </si>
  <si>
    <t>N1X90</t>
  </si>
  <si>
    <t>Ingénieurs et cadres d'étude, recherche et développement (industrie)</t>
  </si>
  <si>
    <t>N1X91</t>
  </si>
  <si>
    <t>Chercheurs (sauf industrie et enseignement supérieur)</t>
  </si>
  <si>
    <t>P3X90</t>
  </si>
  <si>
    <t>Professionnels du droit</t>
  </si>
  <si>
    <t>QAX01</t>
  </si>
  <si>
    <t>Experts de la finance</t>
  </si>
  <si>
    <t>QAX02</t>
  </si>
  <si>
    <t>Experts de la banque</t>
  </si>
  <si>
    <t>QAX03</t>
  </si>
  <si>
    <t>Experts de l'assurance</t>
  </si>
  <si>
    <t>QBX01</t>
  </si>
  <si>
    <t>Gestionnaires de la banque et de l'assurance</t>
  </si>
  <si>
    <t>QCX01</t>
  </si>
  <si>
    <t>Employés et techniciens commerciaux de la banque</t>
  </si>
  <si>
    <t>QCX02</t>
  </si>
  <si>
    <t>Cadres et indépendants commerciaux de la banque</t>
  </si>
  <si>
    <t>QDX01</t>
  </si>
  <si>
    <t>Employés et techniciens commerciaux des assurances</t>
  </si>
  <si>
    <t>QDX02</t>
  </si>
  <si>
    <t>Cadres et indépendants commerciaux des assurances</t>
  </si>
  <si>
    <t>QEX01</t>
  </si>
  <si>
    <t>Managers en banque assurance</t>
  </si>
  <si>
    <t>R0X60</t>
  </si>
  <si>
    <t>Employés de libre service</t>
  </si>
  <si>
    <t>R0X61</t>
  </si>
  <si>
    <t>Caissiers</t>
  </si>
  <si>
    <t>R1X60</t>
  </si>
  <si>
    <t>Vendeurs en produits alimentaires</t>
  </si>
  <si>
    <t>R1X61</t>
  </si>
  <si>
    <t>Vendeurs en ameublement, équipement du foyer, bricolage</t>
  </si>
  <si>
    <t>R1X62</t>
  </si>
  <si>
    <t>Vendeurs en habillement et accessoires, articles de luxe, de sport, de loisirs et culturels</t>
  </si>
  <si>
    <t>R1X67</t>
  </si>
  <si>
    <t>Télévendeurs et téléconseillers</t>
  </si>
  <si>
    <t>R1X68</t>
  </si>
  <si>
    <t>Employés des services commerciaux</t>
  </si>
  <si>
    <t>R2X80</t>
  </si>
  <si>
    <t>Attachés commerciaux</t>
  </si>
  <si>
    <t>R2X83</t>
  </si>
  <si>
    <t>Représentants auprès des particuliers</t>
  </si>
  <si>
    <t>R3X80</t>
  </si>
  <si>
    <t>Maîtrise des magasins</t>
  </si>
  <si>
    <t>R3X82</t>
  </si>
  <si>
    <t>Professions intermédiaires commerciales des achats</t>
  </si>
  <si>
    <t>R3X83</t>
  </si>
  <si>
    <t>Professions intermédiaires du marketing et des services commerciaux (hors achats)</t>
  </si>
  <si>
    <t>R3X84</t>
  </si>
  <si>
    <t>Employés et professions intermédiaires de l'immobilier</t>
  </si>
  <si>
    <t>R4X90</t>
  </si>
  <si>
    <t>Cadres commerciaux, acheteurs et cadres de la mercatique</t>
  </si>
  <si>
    <t>R4X91</t>
  </si>
  <si>
    <t>Technico-commerciaux</t>
  </si>
  <si>
    <t>R4X92</t>
  </si>
  <si>
    <t>Cadres du management des magasins</t>
  </si>
  <si>
    <t>R4X93</t>
  </si>
  <si>
    <t>Cadres agents immobiliers et syndics</t>
  </si>
  <si>
    <t>S0X40</t>
  </si>
  <si>
    <t>Bouchers</t>
  </si>
  <si>
    <t>S0X41</t>
  </si>
  <si>
    <t>Charcutiers, traiteurs</t>
  </si>
  <si>
    <t>S0X42</t>
  </si>
  <si>
    <t>Boulangers, pâtissiers</t>
  </si>
  <si>
    <t>S1X20</t>
  </si>
  <si>
    <t>Aides de cuisine et employés polyvalents de la restauration</t>
  </si>
  <si>
    <t>S1X40</t>
  </si>
  <si>
    <t>Cuisiniers</t>
  </si>
  <si>
    <t>S1X80</t>
  </si>
  <si>
    <t>Chefs cuisiniers</t>
  </si>
  <si>
    <t>S2X60</t>
  </si>
  <si>
    <t>Employés de l'hôtellerie</t>
  </si>
  <si>
    <t>S2X61</t>
  </si>
  <si>
    <t>Serveurs de cafés restaurants</t>
  </si>
  <si>
    <t>S2X80</t>
  </si>
  <si>
    <t>Agents de maîtrise de la restauration</t>
  </si>
  <si>
    <t>S2X81</t>
  </si>
  <si>
    <t>Agents de maîtrise de l'hôtellerie et de la gestion des structures de loisirs</t>
  </si>
  <si>
    <t>S3X90</t>
  </si>
  <si>
    <t>Patrons et cadres de l’hôtellerie et de la restauration</t>
  </si>
  <si>
    <t>T0X60</t>
  </si>
  <si>
    <t>Coiffeurs, esthéticiens</t>
  </si>
  <si>
    <t>T1X60</t>
  </si>
  <si>
    <t>Personnels de ménage chez des particuliers</t>
  </si>
  <si>
    <t>T2A60</t>
  </si>
  <si>
    <t>Aides à domicile et auxiliaires de vie</t>
  </si>
  <si>
    <t>T2B60</t>
  </si>
  <si>
    <t>Assistants maternels, auxiliaires de puériculture, assistants familiaux et gardes à domicile</t>
  </si>
  <si>
    <t>T3X60</t>
  </si>
  <si>
    <t>Concierges</t>
  </si>
  <si>
    <t>T3X61</t>
  </si>
  <si>
    <t>Agents de sécurité et de surveillance</t>
  </si>
  <si>
    <t>T4X60</t>
  </si>
  <si>
    <t>Agents d'entretien de locaux</t>
  </si>
  <si>
    <t>T4X61</t>
  </si>
  <si>
    <t>Agents de service hospitaliers</t>
  </si>
  <si>
    <t>T4X62</t>
  </si>
  <si>
    <t>Ouvriers de l'assainissement et du traitement des déchets</t>
  </si>
  <si>
    <t>T6X61</t>
  </si>
  <si>
    <t>Employés des services divers</t>
  </si>
  <si>
    <t>U0X80</t>
  </si>
  <si>
    <t>Assistants de la communication</t>
  </si>
  <si>
    <t>U0X81</t>
  </si>
  <si>
    <t>Interprètes</t>
  </si>
  <si>
    <t>U0X90</t>
  </si>
  <si>
    <t>Cadres de la communication</t>
  </si>
  <si>
    <t>U0X91</t>
  </si>
  <si>
    <t>Cadres et techniciens de la documentation</t>
  </si>
  <si>
    <t>U0X92</t>
  </si>
  <si>
    <t>Journalistes et cadres de l'édition</t>
  </si>
  <si>
    <t>U1X80</t>
  </si>
  <si>
    <t>Professionnels des spectacles</t>
  </si>
  <si>
    <t>U1X82</t>
  </si>
  <si>
    <t>Graphistes, dessinateurs, stylistes, décorateurs et créateurs de supports de communication visuelle</t>
  </si>
  <si>
    <t>U1X91</t>
  </si>
  <si>
    <t>Artistes (musique, danse, spectacles)</t>
  </si>
  <si>
    <t>U1X93</t>
  </si>
  <si>
    <t>Artistes plasticiens</t>
  </si>
  <si>
    <t>V0X60</t>
  </si>
  <si>
    <t>Aides-soignants</t>
  </si>
  <si>
    <t>V1X80</t>
  </si>
  <si>
    <t>Infirmiers et sages-femmes</t>
  </si>
  <si>
    <t>V2X90</t>
  </si>
  <si>
    <t>Médecins</t>
  </si>
  <si>
    <t>V2X91</t>
  </si>
  <si>
    <t>Dentistes</t>
  </si>
  <si>
    <t>V2X92</t>
  </si>
  <si>
    <t>Vétérinaires</t>
  </si>
  <si>
    <t>V2X93</t>
  </si>
  <si>
    <t>Pharmaciens</t>
  </si>
  <si>
    <t>V3X70</t>
  </si>
  <si>
    <t>Techniciens médicaux et préparateurs</t>
  </si>
  <si>
    <t>V3X71</t>
  </si>
  <si>
    <t>Spécialistes de l'appareillage médical</t>
  </si>
  <si>
    <t>V3X80</t>
  </si>
  <si>
    <t>Autres professionnels para-médicaux</t>
  </si>
  <si>
    <t>V3X90</t>
  </si>
  <si>
    <t>Psychologues, psychothérapeutes</t>
  </si>
  <si>
    <t>V4X80</t>
  </si>
  <si>
    <t>Professionnels de l’orientation et de l’insertion professionnelle</t>
  </si>
  <si>
    <t>V4X83</t>
  </si>
  <si>
    <t>Educateurs spécialisés et autres intervenants socio-éducatifs</t>
  </si>
  <si>
    <t>V4X84</t>
  </si>
  <si>
    <t>Aides médico-psychologiques</t>
  </si>
  <si>
    <t>V4X85</t>
  </si>
  <si>
    <t>Professionnels de l'action sociale</t>
  </si>
  <si>
    <t>V5X81</t>
  </si>
  <si>
    <t>Professionnels de l'animation socioculturelle</t>
  </si>
  <si>
    <t>V5X82</t>
  </si>
  <si>
    <t>Sportifs et animateurs sportifs</t>
  </si>
  <si>
    <t>V5X84</t>
  </si>
  <si>
    <t>Surveillants d'établissements scolaires et accompagnateurs des élèves en situation de handicap</t>
  </si>
  <si>
    <t>W1X80</t>
  </si>
  <si>
    <t>Formateurs</t>
  </si>
  <si>
    <t>A0X</t>
  </si>
  <si>
    <t>Agriculteurs, éleveurs, sylviculteurs, bûcherons</t>
  </si>
  <si>
    <t>A1X</t>
  </si>
  <si>
    <t>Maraîchers, jardiniers, viticulteurs</t>
  </si>
  <si>
    <t>A2X</t>
  </si>
  <si>
    <t>Techniciens et cadres de l'agriculture</t>
  </si>
  <si>
    <t>A3X</t>
  </si>
  <si>
    <t>Marins, pêcheurs, aquaculteurs</t>
  </si>
  <si>
    <t>B0X</t>
  </si>
  <si>
    <t>Ouvriers des travaux publics, du béton et de l'extraction</t>
  </si>
  <si>
    <t>B1X</t>
  </si>
  <si>
    <t>Ouvriers du gros œuvre du bâtiment</t>
  </si>
  <si>
    <t>B2X</t>
  </si>
  <si>
    <t>Ouvriers du second œuvre du bâtiment</t>
  </si>
  <si>
    <t>B5X</t>
  </si>
  <si>
    <t>B6X</t>
  </si>
  <si>
    <t>Techniciens, agents de maîtrise et assimilés du bâtiment et des travaux publics</t>
  </si>
  <si>
    <t>B7X</t>
  </si>
  <si>
    <t>Cadres du bâtiment et des travaux publics</t>
  </si>
  <si>
    <t>C0X</t>
  </si>
  <si>
    <t>C2X</t>
  </si>
  <si>
    <t>Techniciens, agents de maîtrise et assimilés de l'électricité et de l'électronique</t>
  </si>
  <si>
    <t>D0X</t>
  </si>
  <si>
    <t>Ouvriers travaillant par enlèvement de métal</t>
  </si>
  <si>
    <t>D1X</t>
  </si>
  <si>
    <t>Ouvriers travaillant par formage de métal</t>
  </si>
  <si>
    <t>D2X</t>
  </si>
  <si>
    <t>Ouvriers de la mécanique et du traitement de surface</t>
  </si>
  <si>
    <t>D6X</t>
  </si>
  <si>
    <t>Techniciens et agents de maîtrise des industries mécaniques</t>
  </si>
  <si>
    <t>E0X</t>
  </si>
  <si>
    <t>E1X</t>
  </si>
  <si>
    <t>Ouvriers de la métallurgie, du verre, de la céramique et des matériaux de construction</t>
  </si>
  <si>
    <t>E2X</t>
  </si>
  <si>
    <t>Ouvriers des industries chimiques et plastiques</t>
  </si>
  <si>
    <t>E3X</t>
  </si>
  <si>
    <t>Ouvriers des industries agro-alimentaires</t>
  </si>
  <si>
    <t>E4X</t>
  </si>
  <si>
    <t>Autres ouvriers des industries de process</t>
  </si>
  <si>
    <t>E5X</t>
  </si>
  <si>
    <t>Techniciens et agents de maîtrise des industries de process</t>
  </si>
  <si>
    <t>F0X</t>
  </si>
  <si>
    <t>Ouvriers, techniciens et agents de maîtrise du textile et du cuir</t>
  </si>
  <si>
    <t>F1X</t>
  </si>
  <si>
    <t>Ouvriers et techniciens du travail du bois et de l'ameublement</t>
  </si>
  <si>
    <t>F2X</t>
  </si>
  <si>
    <t>Ouvriers, techniciens et agents de maîtrise des industries graphiques</t>
  </si>
  <si>
    <t>G0A</t>
  </si>
  <si>
    <t>Ouvriers qualifiés de la maintenance</t>
  </si>
  <si>
    <t>G0B</t>
  </si>
  <si>
    <t>Ouvriers de la réparation automobile</t>
  </si>
  <si>
    <t>G1X</t>
  </si>
  <si>
    <t>Techniciens et agents de maîtrise de la maintenance</t>
  </si>
  <si>
    <t>H0X</t>
  </si>
  <si>
    <t>Techniciens et ouvriers du contrôle qualité et du dessin industriel</t>
  </si>
  <si>
    <t>H1X</t>
  </si>
  <si>
    <t>Ingénieurs et cadres techniques de l'industrie</t>
  </si>
  <si>
    <t>J0X</t>
  </si>
  <si>
    <t>Ouvriers de la manutention</t>
  </si>
  <si>
    <t>J1X</t>
  </si>
  <si>
    <t>Responsable magasinage</t>
  </si>
  <si>
    <t>J2X</t>
  </si>
  <si>
    <t>Facteurs</t>
  </si>
  <si>
    <t>J3X</t>
  </si>
  <si>
    <t>Conducteurs de véhicules</t>
  </si>
  <si>
    <t>J4X</t>
  </si>
  <si>
    <t>Employés commerciaux des transports et du tourisme</t>
  </si>
  <si>
    <t>J5X</t>
  </si>
  <si>
    <t>Agents d'exploitation des transports et maîtrise du tourisme</t>
  </si>
  <si>
    <t>J6X</t>
  </si>
  <si>
    <t>Cadres des transports, du tourisme, de la logistique et navigants de l'aviation</t>
  </si>
  <si>
    <t>K0X</t>
  </si>
  <si>
    <t>L0X</t>
  </si>
  <si>
    <t>Secrétaires</t>
  </si>
  <si>
    <t>L1X</t>
  </si>
  <si>
    <t>L2X</t>
  </si>
  <si>
    <t>Employés administratifs d'entreprise et d'administration publique</t>
  </si>
  <si>
    <t>L3X</t>
  </si>
  <si>
    <t>L4X</t>
  </si>
  <si>
    <t>Techniciens des services administratifs, comptables et financiers</t>
  </si>
  <si>
    <t>L5X</t>
  </si>
  <si>
    <t>Cadres des services administratifs, comptables et financiers</t>
  </si>
  <si>
    <t>M1X</t>
  </si>
  <si>
    <t>Techniciens de l'informatique</t>
  </si>
  <si>
    <t>M2X</t>
  </si>
  <si>
    <t>Ingénieurs de l'informatique</t>
  </si>
  <si>
    <t>N0X</t>
  </si>
  <si>
    <t>Techniciens d'études et de recherche</t>
  </si>
  <si>
    <t>N1X</t>
  </si>
  <si>
    <t>Cadres d'études et de recherche</t>
  </si>
  <si>
    <t>P3X</t>
  </si>
  <si>
    <t>Professionnels du droit (hors juristes en entreprise)</t>
  </si>
  <si>
    <t>QAX</t>
  </si>
  <si>
    <t>Experts de la finance, de la banque et de l'assurance</t>
  </si>
  <si>
    <t>QBX</t>
  </si>
  <si>
    <t>QCX</t>
  </si>
  <si>
    <t>Commerciaux de la banque</t>
  </si>
  <si>
    <t>QDX</t>
  </si>
  <si>
    <t>Commerciaux des assurances</t>
  </si>
  <si>
    <t>QEX</t>
  </si>
  <si>
    <t>R0X</t>
  </si>
  <si>
    <t>Caissiers, employés de libre service</t>
  </si>
  <si>
    <t>R1X</t>
  </si>
  <si>
    <t>Vendeurs</t>
  </si>
  <si>
    <t>R2X</t>
  </si>
  <si>
    <t>Attachés commerciaux et représentants</t>
  </si>
  <si>
    <t>R3X</t>
  </si>
  <si>
    <t>Maîtrise des magasins et intermédiaires du commerce</t>
  </si>
  <si>
    <t>R4X</t>
  </si>
  <si>
    <t>Cadres commerciaux et technico-commerciaux</t>
  </si>
  <si>
    <t>S0X</t>
  </si>
  <si>
    <t>Bouchers, charcutiers, boulangers</t>
  </si>
  <si>
    <t>S1X</t>
  </si>
  <si>
    <t>S2X</t>
  </si>
  <si>
    <t>Employés et agents de maîtrise de l'hôtellerie et de la restauration</t>
  </si>
  <si>
    <t>S3X</t>
  </si>
  <si>
    <t>T0X</t>
  </si>
  <si>
    <t>T1X</t>
  </si>
  <si>
    <t>T2A</t>
  </si>
  <si>
    <t>T2B</t>
  </si>
  <si>
    <t>T3X</t>
  </si>
  <si>
    <t>Agents de gardiennage et de sécurité</t>
  </si>
  <si>
    <t>T4X</t>
  </si>
  <si>
    <t>Agents d'entretien</t>
  </si>
  <si>
    <t>T6X</t>
  </si>
  <si>
    <t>U0X</t>
  </si>
  <si>
    <t>Professionnels de la communication et de l'information</t>
  </si>
  <si>
    <t>U1X</t>
  </si>
  <si>
    <t>Professionnels des arts et des spectacles</t>
  </si>
  <si>
    <t>V0X</t>
  </si>
  <si>
    <t>V1X</t>
  </si>
  <si>
    <t>Infirmiers, sages-femmes</t>
  </si>
  <si>
    <t>V2X</t>
  </si>
  <si>
    <t>Médecins, dentistes, vétérinaires et pharmaciens</t>
  </si>
  <si>
    <t>V3X</t>
  </si>
  <si>
    <t>Professions para-médicales</t>
  </si>
  <si>
    <t>V4X</t>
  </si>
  <si>
    <t>Professionnels de l'action sociale et de l'orientation</t>
  </si>
  <si>
    <t>V5X</t>
  </si>
  <si>
    <t>Professionnels de l'action culturelle, sportive et surveillants</t>
  </si>
  <si>
    <t>W1X</t>
  </si>
  <si>
    <t>CODDEP</t>
  </si>
  <si>
    <t>01</t>
  </si>
  <si>
    <t>03</t>
  </si>
  <si>
    <t>07</t>
  </si>
  <si>
    <t>15</t>
  </si>
  <si>
    <t>26</t>
  </si>
  <si>
    <t>38</t>
  </si>
  <si>
    <t>42</t>
  </si>
  <si>
    <t>43</t>
  </si>
  <si>
    <t>63</t>
  </si>
  <si>
    <t>69</t>
  </si>
  <si>
    <t>73</t>
  </si>
  <si>
    <t>74</t>
  </si>
  <si>
    <t>84</t>
  </si>
  <si>
    <t>LIBFAP04</t>
  </si>
  <si>
    <t>TENSION</t>
  </si>
  <si>
    <t>Agriculture</t>
  </si>
  <si>
    <t>Bâtiment</t>
  </si>
  <si>
    <t>Industrie</t>
  </si>
  <si>
    <t>Services</t>
  </si>
  <si>
    <t>Ensemble</t>
  </si>
  <si>
    <t>TENSION_01</t>
  </si>
  <si>
    <t>TENSION_03</t>
  </si>
  <si>
    <t>TENSION_07</t>
  </si>
  <si>
    <t>TENSION_15</t>
  </si>
  <si>
    <t>TENSION_26</t>
  </si>
  <si>
    <t>TENSION_38</t>
  </si>
  <si>
    <t>TENSION_42</t>
  </si>
  <si>
    <t>TENSION_43</t>
  </si>
  <si>
    <t>TENSION_63</t>
  </si>
  <si>
    <t>TENSION_69</t>
  </si>
  <si>
    <t>TENSION_73</t>
  </si>
  <si>
    <t>TENSION_74</t>
  </si>
  <si>
    <t>NIVEAU_01</t>
  </si>
  <si>
    <t>NIVEAU_03</t>
  </si>
  <si>
    <t>NIVEAU_07</t>
  </si>
  <si>
    <t>NIVEAU_15</t>
  </si>
  <si>
    <t>NIVEAU_26</t>
  </si>
  <si>
    <t>NIVEAU_38</t>
  </si>
  <si>
    <t>NIVEAU_42</t>
  </si>
  <si>
    <t>NIVEAU_43</t>
  </si>
  <si>
    <t>NIVEAU_63</t>
  </si>
  <si>
    <t>NIVEAU_69</t>
  </si>
  <si>
    <t>NIVEAU_73</t>
  </si>
  <si>
    <t>NIVEAU_74</t>
  </si>
  <si>
    <t>FAP228 - DEP</t>
  </si>
  <si>
    <t>FAP86 - DEP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</si>
</sst>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_-;\-* #,##0\ _€_-;_-* &quot;-&quot;??\ _€_-;_-@_-"/>
    <numFmt numFmtId="165" formatCode="#,##0.00000000\ _€;\-#,##0.00000000\ _€"/>
    <numFmt numFmtId="166" formatCode="0.000"/>
  </numFmts>
  <fonts count="24" x14ac:knownFonts="1">
    <font>
      <sz val="11"/>
      <color rgb="FF000000"/>
      <name val="Calibri"/>
      <family val="2"/>
      <scheme val="minor"/>
    </font>
    <font>
      <b/>
      <sz val="14"/>
      <color rgb="FF000000"/>
      <name val="Calibri"/>
      <family val="2"/>
      <scheme val="minor"/>
    </font>
    <font>
      <sz val="11"/>
      <color rgb="FF000000"/>
      <name val="Calibri"/>
      <family val="2"/>
      <scheme val="minor"/>
    </font>
    <font>
      <sz val="11"/>
      <color rgb="FF000000"/>
      <name val="Calibri"/>
    </font>
    <font>
      <b/>
      <sz val="18"/>
      <color rgb="FF000000"/>
      <name val="Calibri"/>
      <family val="2"/>
      <scheme val="minor"/>
    </font>
    <font>
      <b/>
      <u/>
      <sz val="14"/>
      <color rgb="FF000000"/>
      <name val="Calibri"/>
      <family val="2"/>
      <scheme val="minor"/>
    </font>
    <font>
      <sz val="14"/>
      <color rgb="FF000000"/>
      <name val="Calibri"/>
      <family val="2"/>
      <scheme val="minor"/>
    </font>
    <font>
      <b/>
      <sz val="11"/>
      <color rgb="FF000000"/>
      <name val="Calibri"/>
      <family val="2"/>
      <scheme val="minor"/>
    </font>
    <font>
      <sz val="11"/>
      <color rgb="FF000000"/>
      <name val="Calibri"/>
      <family val="2"/>
    </font>
    <font>
      <b/>
      <sz val="14"/>
      <color rgb="FF000000"/>
      <name val="Calibri"/>
      <family val="2"/>
    </font>
    <font>
      <b/>
      <sz val="11"/>
      <color rgb="FF000000"/>
      <name val="Calibri"/>
      <family val="2"/>
    </font>
    <font>
      <u/>
      <sz val="11"/>
      <color rgb="FF000000"/>
      <name val="Calibri"/>
      <family val="2"/>
    </font>
    <font>
      <i/>
      <sz val="10"/>
      <color theme="1"/>
      <name val="Arial"/>
      <family val="2"/>
    </font>
    <font>
      <b/>
      <sz val="10"/>
      <color theme="1"/>
      <name val="Arial"/>
      <family val="2"/>
    </font>
    <font>
      <sz val="10"/>
      <color theme="1"/>
      <name val="Arial"/>
      <family val="2"/>
    </font>
    <font>
      <b/>
      <sz val="12"/>
      <color theme="1"/>
      <name val="Arial"/>
      <family val="2"/>
    </font>
    <font>
      <b/>
      <sz val="22"/>
      <color rgb="FF000000"/>
      <name val="Calibri"/>
      <family val="2"/>
      <scheme val="minor"/>
    </font>
    <font>
      <sz val="11"/>
      <color theme="0"/>
      <name val="Calibri"/>
      <family val="2"/>
      <scheme val="minor"/>
    </font>
    <font>
      <i/>
      <sz val="11"/>
      <color rgb="FF000000"/>
      <name val="Calibri"/>
      <family val="2"/>
      <scheme val="minor"/>
    </font>
    <font>
      <i/>
      <sz val="12"/>
      <color rgb="FF000000"/>
      <name val="Calibri"/>
      <family val="2"/>
      <scheme val="minor"/>
    </font>
    <font>
      <b/>
      <sz val="11"/>
      <color theme="1"/>
      <name val="Calibri"/>
      <family val="2"/>
      <scheme val="minor"/>
    </font>
    <font>
      <sz val="11"/>
      <color rgb="FF000000"/>
      <name val="Aptos Narrow"/>
      <family val="2"/>
    </font>
    <font>
      <i/>
      <sz val="8"/>
      <color rgb="FF000000"/>
      <name val="Calibri"/>
      <family val="2"/>
      <scheme val="minor"/>
    </font>
    <font>
      <b/>
      <u/>
      <sz val="11"/>
      <color rgb="FF000000"/>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2" tint="-9.9978637043366805E-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128">
    <xf numFmtId="0" fontId="0" fillId="0" borderId="0" xfId="0"/>
    <xf numFmtId="0" fontId="2" fillId="0" borderId="0" xfId="0" applyFont="1" applyAlignment="1">
      <alignment horizontal="left" vertical="top" wrapText="1"/>
    </xf>
    <xf numFmtId="0" fontId="4" fillId="0" borderId="0" xfId="0" applyFont="1"/>
    <xf numFmtId="0" fontId="3" fillId="0" borderId="0" xfId="0" applyFont="1"/>
    <xf numFmtId="0" fontId="5" fillId="0" borderId="0" xfId="0" applyFont="1"/>
    <xf numFmtId="0" fontId="6" fillId="0" borderId="0" xfId="0" applyFont="1"/>
    <xf numFmtId="0" fontId="7" fillId="0" borderId="0" xfId="0" applyFont="1"/>
    <xf numFmtId="0" fontId="7" fillId="2" borderId="7" xfId="0" applyFont="1" applyFill="1" applyBorder="1"/>
    <xf numFmtId="0" fontId="3" fillId="2" borderId="8" xfId="0" applyFont="1" applyFill="1" applyBorder="1"/>
    <xf numFmtId="0" fontId="3" fillId="2" borderId="9" xfId="0" applyFont="1" applyFill="1" applyBorder="1"/>
    <xf numFmtId="0" fontId="3" fillId="2" borderId="10" xfId="0" applyFont="1" applyFill="1" applyBorder="1"/>
    <xf numFmtId="0" fontId="3" fillId="2" borderId="0" xfId="0" applyFont="1" applyFill="1"/>
    <xf numFmtId="0" fontId="3" fillId="2" borderId="11" xfId="0" applyFont="1" applyFill="1" applyBorder="1"/>
    <xf numFmtId="0" fontId="3" fillId="0" borderId="0" xfId="0" applyFont="1" applyAlignment="1">
      <alignment wrapText="1"/>
    </xf>
    <xf numFmtId="0" fontId="2" fillId="0" borderId="0" xfId="0" applyFont="1"/>
    <xf numFmtId="49" fontId="8" fillId="0" borderId="12" xfId="0" applyNumberFormat="1" applyFont="1" applyBorder="1" applyAlignment="1">
      <alignment vertical="center" wrapText="1"/>
    </xf>
    <xf numFmtId="0" fontId="8" fillId="0" borderId="13" xfId="0" applyFont="1" applyBorder="1" applyAlignment="1">
      <alignment vertical="center" wrapText="1"/>
    </xf>
    <xf numFmtId="0" fontId="3" fillId="0" borderId="13" xfId="0" applyFont="1" applyBorder="1" applyAlignment="1">
      <alignment vertical="center" wrapText="1"/>
    </xf>
    <xf numFmtId="0" fontId="8" fillId="0" borderId="14" xfId="0" applyFont="1" applyBorder="1" applyAlignment="1">
      <alignment vertical="center" wrapText="1"/>
    </xf>
    <xf numFmtId="0" fontId="3" fillId="0" borderId="15" xfId="0" applyFont="1" applyBorder="1"/>
    <xf numFmtId="0" fontId="3" fillId="0" borderId="16" xfId="0" applyFont="1" applyBorder="1"/>
    <xf numFmtId="49" fontId="4" fillId="0" borderId="0" xfId="0" applyNumberFormat="1" applyFont="1"/>
    <xf numFmtId="49" fontId="9" fillId="0" borderId="0" xfId="0" applyNumberFormat="1" applyFont="1" applyAlignment="1">
      <alignment vertical="center"/>
    </xf>
    <xf numFmtId="49" fontId="3" fillId="0" borderId="0" xfId="0" applyNumberFormat="1" applyFont="1"/>
    <xf numFmtId="49" fontId="10" fillId="0" borderId="17" xfId="0" applyNumberFormat="1" applyFont="1" applyBorder="1" applyAlignment="1">
      <alignment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0" xfId="0" applyFont="1" applyAlignment="1">
      <alignment horizontal="center" vertical="center" wrapText="1"/>
    </xf>
    <xf numFmtId="49" fontId="10" fillId="0" borderId="20" xfId="0" applyNumberFormat="1" applyFont="1" applyBorder="1" applyAlignment="1">
      <alignment vertical="center" wrapText="1"/>
    </xf>
    <xf numFmtId="0" fontId="11" fillId="0" borderId="15" xfId="0" applyFont="1" applyBorder="1" applyAlignment="1">
      <alignment vertical="center" wrapText="1"/>
    </xf>
    <xf numFmtId="49" fontId="8" fillId="0" borderId="21" xfId="0" applyNumberFormat="1" applyFont="1" applyBorder="1" applyAlignment="1">
      <alignment horizontal="center" vertical="center" wrapText="1"/>
    </xf>
    <xf numFmtId="0" fontId="8" fillId="0" borderId="22" xfId="0" applyFont="1" applyBorder="1" applyAlignment="1">
      <alignment vertical="center" wrapText="1"/>
    </xf>
    <xf numFmtId="0" fontId="8" fillId="0" borderId="23" xfId="0" applyFont="1" applyBorder="1" applyAlignment="1">
      <alignment vertical="center" wrapText="1"/>
    </xf>
    <xf numFmtId="49" fontId="8" fillId="0" borderId="24" xfId="0" applyNumberFormat="1" applyFont="1" applyBorder="1" applyAlignment="1">
      <alignment horizontal="center"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49" fontId="8" fillId="0" borderId="21" xfId="0" applyNumberFormat="1" applyFont="1" applyBorder="1" applyAlignment="1">
      <alignment vertical="center" wrapText="1"/>
    </xf>
    <xf numFmtId="0" fontId="3" fillId="0" borderId="22" xfId="0" applyFont="1" applyBorder="1" applyAlignment="1">
      <alignment vertical="center" wrapText="1"/>
    </xf>
    <xf numFmtId="49" fontId="8" fillId="0" borderId="24" xfId="0" applyNumberFormat="1" applyFont="1" applyBorder="1" applyAlignment="1">
      <alignment vertical="center" wrapText="1"/>
    </xf>
    <xf numFmtId="49" fontId="9" fillId="0" borderId="0" xfId="0" applyNumberFormat="1" applyFont="1" applyAlignment="1">
      <alignment vertical="center" wrapText="1"/>
    </xf>
    <xf numFmtId="49" fontId="1" fillId="0" borderId="0" xfId="0" applyNumberFormat="1" applyFont="1"/>
    <xf numFmtId="0" fontId="12" fillId="0" borderId="0" xfId="0" applyFont="1"/>
    <xf numFmtId="0" fontId="13" fillId="0" borderId="0" xfId="0" applyFont="1"/>
    <xf numFmtId="0" fontId="14" fillId="0" borderId="0" xfId="0" applyFont="1"/>
    <xf numFmtId="0" fontId="15" fillId="0" borderId="0" xfId="0" applyFont="1"/>
    <xf numFmtId="0" fontId="7" fillId="0" borderId="20" xfId="0" applyFont="1" applyBorder="1" applyAlignment="1">
      <alignment horizontal="center" vertical="center" wrapText="1"/>
    </xf>
    <xf numFmtId="164" fontId="7" fillId="0" borderId="15"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7" fillId="0" borderId="16" xfId="0" applyFont="1" applyBorder="1" applyAlignment="1">
      <alignment horizontal="center" vertical="center" wrapText="1"/>
    </xf>
    <xf numFmtId="164" fontId="3" fillId="0" borderId="25"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17" fillId="0" borderId="0" xfId="0" applyFont="1"/>
    <xf numFmtId="0" fontId="1" fillId="0" borderId="0" xfId="0" applyFont="1"/>
    <xf numFmtId="39" fontId="3" fillId="0" borderId="22" xfId="0" applyNumberFormat="1" applyFont="1" applyBorder="1"/>
    <xf numFmtId="0" fontId="3" fillId="0" borderId="20" xfId="0" applyFont="1" applyBorder="1"/>
    <xf numFmtId="0" fontId="3" fillId="0" borderId="21" xfId="0" applyFont="1" applyBorder="1"/>
    <xf numFmtId="0" fontId="3" fillId="0" borderId="24" xfId="0" applyFont="1" applyBorder="1"/>
    <xf numFmtId="39" fontId="3" fillId="0" borderId="25" xfId="0" applyNumberFormat="1" applyFont="1" applyBorder="1"/>
    <xf numFmtId="0" fontId="3" fillId="0" borderId="23" xfId="0" applyFont="1" applyBorder="1" applyAlignment="1">
      <alignment horizontal="center"/>
    </xf>
    <xf numFmtId="0" fontId="3" fillId="0" borderId="26" xfId="0" applyFont="1" applyBorder="1" applyAlignment="1">
      <alignment horizontal="center"/>
    </xf>
    <xf numFmtId="165" fontId="3" fillId="0" borderId="0" xfId="0" applyNumberFormat="1" applyFont="1"/>
    <xf numFmtId="39" fontId="7" fillId="0" borderId="15" xfId="0" applyNumberFormat="1" applyFont="1" applyBorder="1" applyAlignment="1">
      <alignment horizontal="center" vertical="center" wrapText="1"/>
    </xf>
    <xf numFmtId="0" fontId="3" fillId="0" borderId="25" xfId="0" applyFont="1" applyBorder="1" applyAlignment="1">
      <alignment horizontal="center" vertical="center" wrapText="1"/>
    </xf>
    <xf numFmtId="0" fontId="17" fillId="0" borderId="0" xfId="0" applyFont="1" applyAlignment="1">
      <alignment horizontal="center" vertical="center" wrapText="1"/>
    </xf>
    <xf numFmtId="2" fontId="17" fillId="0" borderId="0" xfId="0" applyNumberFormat="1" applyFont="1"/>
    <xf numFmtId="0" fontId="18" fillId="0" borderId="0" xfId="0" applyFont="1"/>
    <xf numFmtId="0" fontId="7" fillId="0" borderId="24" xfId="0" applyFont="1" applyBorder="1" applyAlignment="1">
      <alignment horizontal="center" vertical="center" wrapText="1"/>
    </xf>
    <xf numFmtId="0" fontId="7" fillId="0" borderId="0" xfId="0" applyFont="1" applyAlignment="1">
      <alignment horizontal="center" vertical="center" wrapText="1"/>
    </xf>
    <xf numFmtId="164" fontId="3" fillId="0" borderId="0" xfId="0" applyNumberFormat="1" applyFont="1" applyAlignment="1">
      <alignment horizontal="center" vertical="center" wrapText="1"/>
    </xf>
    <xf numFmtId="39"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19" fillId="0" borderId="0" xfId="0" applyFont="1"/>
    <xf numFmtId="39" fontId="7" fillId="0" borderId="25" xfId="0" applyNumberFormat="1"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0" xfId="0" applyFont="1" applyAlignment="1">
      <alignment horizontal="center"/>
    </xf>
    <xf numFmtId="0" fontId="4" fillId="0" borderId="0" xfId="0" applyFont="1" applyAlignment="1">
      <alignment horizontal="center"/>
    </xf>
    <xf numFmtId="3" fontId="21" fillId="0" borderId="0" xfId="0" applyNumberFormat="1" applyFont="1" applyAlignment="1">
      <alignment horizontal="center"/>
    </xf>
    <xf numFmtId="166" fontId="21" fillId="0" borderId="0" xfId="0" applyNumberFormat="1" applyFont="1" applyAlignment="1">
      <alignment horizontal="center"/>
    </xf>
    <xf numFmtId="0" fontId="21" fillId="0" borderId="0" xfId="0" applyFont="1"/>
    <xf numFmtId="0" fontId="3" fillId="0" borderId="0" xfId="0" applyFont="1" applyAlignment="1">
      <alignment horizontal="center"/>
    </xf>
    <xf numFmtId="39" fontId="7" fillId="0" borderId="0" xfId="0" applyNumberFormat="1" applyFont="1" applyAlignment="1">
      <alignment horizontal="center" vertical="center" wrapText="1"/>
    </xf>
    <xf numFmtId="164" fontId="7" fillId="0" borderId="0" xfId="0" applyNumberFormat="1" applyFont="1" applyAlignment="1">
      <alignment horizontal="center" vertical="center" wrapText="1"/>
    </xf>
    <xf numFmtId="164" fontId="8" fillId="0" borderId="0" xfId="0" applyNumberFormat="1" applyFont="1"/>
    <xf numFmtId="0" fontId="8" fillId="0" borderId="0" xfId="0" applyFont="1" applyAlignment="1">
      <alignment horizontal="center"/>
    </xf>
    <xf numFmtId="39" fontId="7" fillId="0" borderId="0" xfId="0" applyNumberFormat="1" applyFont="1"/>
    <xf numFmtId="0" fontId="7" fillId="0" borderId="0" xfId="0" applyFont="1" applyAlignment="1">
      <alignment horizontal="center"/>
    </xf>
    <xf numFmtId="0" fontId="3" fillId="3" borderId="28" xfId="0" applyFont="1" applyFill="1" applyBorder="1"/>
    <xf numFmtId="0" fontId="3" fillId="3" borderId="27" xfId="0" applyFont="1" applyFill="1" applyBorder="1"/>
    <xf numFmtId="0" fontId="3" fillId="3" borderId="29" xfId="0" applyFont="1" applyFill="1" applyBorder="1"/>
    <xf numFmtId="0" fontId="3" fillId="3" borderId="30" xfId="0" applyFont="1" applyFill="1" applyBorder="1"/>
    <xf numFmtId="2" fontId="3" fillId="0" borderId="0" xfId="0" applyNumberFormat="1" applyFont="1"/>
    <xf numFmtId="0" fontId="22" fillId="0" borderId="0" xfId="0" applyFont="1"/>
    <xf numFmtId="0" fontId="7" fillId="0" borderId="31" xfId="0" applyFont="1" applyBorder="1" applyAlignment="1">
      <alignment horizontal="center" vertical="center" wrapText="1"/>
    </xf>
    <xf numFmtId="2" fontId="3" fillId="0" borderId="32" xfId="0" applyNumberFormat="1" applyFont="1" applyBorder="1"/>
    <xf numFmtId="2" fontId="3" fillId="0" borderId="33" xfId="0" applyNumberFormat="1" applyFont="1" applyBorder="1"/>
    <xf numFmtId="0" fontId="7" fillId="0" borderId="31" xfId="0" applyFont="1" applyBorder="1" applyAlignment="1">
      <alignment horizontal="center" vertical="center"/>
    </xf>
    <xf numFmtId="2" fontId="3" fillId="0" borderId="22" xfId="0" applyNumberFormat="1" applyFont="1" applyBorder="1"/>
    <xf numFmtId="2" fontId="3" fillId="0" borderId="25" xfId="0" applyNumberFormat="1" applyFont="1" applyBorder="1"/>
    <xf numFmtId="0" fontId="7" fillId="0" borderId="21" xfId="0" applyFont="1" applyBorder="1"/>
    <xf numFmtId="0" fontId="7" fillId="0" borderId="24" xfId="0" applyFont="1" applyBorder="1"/>
    <xf numFmtId="0" fontId="7" fillId="0" borderId="15" xfId="0" applyFont="1" applyBorder="1" applyAlignment="1">
      <alignment horizontal="center" vertical="center"/>
    </xf>
    <xf numFmtId="0" fontId="7" fillId="0" borderId="16" xfId="0" applyFont="1" applyBorder="1" applyAlignment="1">
      <alignment horizontal="center" vertical="center"/>
    </xf>
    <xf numFmtId="2" fontId="3" fillId="0" borderId="34" xfId="0" applyNumberFormat="1" applyFont="1" applyBorder="1"/>
    <xf numFmtId="2" fontId="3" fillId="0" borderId="35" xfId="0" applyNumberFormat="1" applyFont="1" applyBorder="1"/>
    <xf numFmtId="0" fontId="8" fillId="0" borderId="0" xfId="0" applyFont="1"/>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2" fillId="0" borderId="0" xfId="0" applyFont="1" applyAlignment="1">
      <alignment horizontal="left" vertical="top" wrapText="1"/>
    </xf>
    <xf numFmtId="0" fontId="3" fillId="0" borderId="0" xfId="0" applyFont="1" applyAlignment="1">
      <alignment horizontal="left" vertical="top" wrapText="1"/>
    </xf>
    <xf numFmtId="0" fontId="3" fillId="2" borderId="4" xfId="0" applyFont="1" applyFill="1" applyBorder="1" applyAlignment="1">
      <alignment horizontal="left" wrapText="1"/>
    </xf>
    <xf numFmtId="0" fontId="3" fillId="2" borderId="5" xfId="0" applyFont="1" applyFill="1" applyBorder="1" applyAlignment="1">
      <alignment horizontal="left" wrapText="1"/>
    </xf>
    <xf numFmtId="0" fontId="3" fillId="2" borderId="6" xfId="0" applyFont="1" applyFill="1" applyBorder="1" applyAlignment="1">
      <alignment horizontal="left" wrapText="1"/>
    </xf>
    <xf numFmtId="49" fontId="3" fillId="0" borderId="0" xfId="0" applyNumberFormat="1" applyFont="1" applyAlignment="1">
      <alignment horizontal="left" wrapText="1"/>
    </xf>
    <xf numFmtId="49" fontId="3" fillId="0" borderId="0" xfId="0" applyNumberFormat="1" applyFont="1" applyAlignment="1">
      <alignment horizontal="left" vertical="center" wrapText="1"/>
    </xf>
    <xf numFmtId="0" fontId="16" fillId="0" borderId="1" xfId="0" applyFont="1" applyBorder="1" applyAlignment="1">
      <alignment horizontal="center"/>
    </xf>
    <xf numFmtId="0" fontId="16" fillId="0" borderId="2" xfId="0" applyFont="1" applyBorder="1" applyAlignment="1">
      <alignment horizontal="center"/>
    </xf>
    <xf numFmtId="0" fontId="16" fillId="0" borderId="3" xfId="0" applyFont="1" applyBorder="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7" fillId="0" borderId="15" xfId="0" applyFont="1" applyBorder="1" applyAlignment="1">
      <alignment horizontal="center" vertical="center" wrapText="1"/>
    </xf>
    <xf numFmtId="0" fontId="7" fillId="0" borderId="25" xfId="0" applyFont="1" applyBorder="1" applyAlignment="1">
      <alignment horizontal="center" vertical="center" wrapText="1"/>
    </xf>
    <xf numFmtId="0" fontId="4" fillId="0" borderId="0" xfId="0" applyFont="1" applyAlignment="1">
      <alignment horizontal="center"/>
    </xf>
  </cellXfs>
  <cellStyles count="1">
    <cellStyle name="Normal" xfId="0" builtinId="0"/>
  </cellStyles>
  <dxfs count="18">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8696B"/>
        </patternFill>
      </fill>
    </dxf>
    <dxf>
      <fill>
        <patternFill>
          <bgColor rgb="FFF8696B"/>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064758941976854"/>
          <c:y val="4.6998566845440043E-2"/>
          <c:w val="0.43005155451297988"/>
          <c:h val="0.90484753563107434"/>
        </c:manualLayout>
      </c:layout>
      <c:radarChart>
        <c:radarStyle val="marker"/>
        <c:varyColors val="0"/>
        <c:ser>
          <c:idx val="0"/>
          <c:order val="0"/>
          <c:tx>
            <c:strRef>
              <c:f>'Fiche Métier'!$A$15</c:f>
              <c:strCache>
                <c:ptCount val="1"/>
                <c:pt idx="0">
                  <c:v>B1X31</c:v>
                </c:pt>
              </c:strCache>
            </c:strRef>
          </c:tx>
          <c:marker>
            <c:symbol val="none"/>
          </c:marker>
          <c:cat>
            <c:strRef>
              <c:f>'Fiche Métier'!$B$14:$I$14</c:f>
              <c:strCache>
                <c:ptCount val="8"/>
                <c:pt idx="0">
                  <c:v>Tension</c:v>
                </c:pt>
                <c:pt idx="1">
                  <c:v>Intensité d'Embauche</c:v>
                </c:pt>
                <c:pt idx="2">
                  <c:v>Lien Emploi Formation</c:v>
                </c:pt>
                <c:pt idx="3">
                  <c:v>Disponibilité de la Main d'Œuvre</c:v>
                </c:pt>
                <c:pt idx="4">
                  <c:v>Durabilité des Emplois</c:v>
                </c:pt>
                <c:pt idx="5">
                  <c:v>Conditions de travail</c:v>
                </c:pt>
                <c:pt idx="6">
                  <c:v>Adéquation Géographique</c:v>
                </c:pt>
                <c:pt idx="7">
                  <c:v>Non-attractivité salariale</c:v>
                </c:pt>
              </c:strCache>
            </c:strRef>
          </c:cat>
          <c:val>
            <c:numRef>
              <c:f>'Fiche Métier'!$B$15:$I$15</c:f>
              <c:numCache>
                <c:formatCode>0.00</c:formatCode>
                <c:ptCount val="8"/>
                <c:pt idx="0">
                  <c:v>1.10297698218185</c:v>
                </c:pt>
                <c:pt idx="1">
                  <c:v>0.93511844358787899</c:v>
                </c:pt>
                <c:pt idx="2">
                  <c:v>0.30236452320590601</c:v>
                </c:pt>
                <c:pt idx="3">
                  <c:v>0.193282024278776</c:v>
                </c:pt>
                <c:pt idx="4">
                  <c:v>0.611090018945881</c:v>
                </c:pt>
                <c:pt idx="5">
                  <c:v>0.623752712681234</c:v>
                </c:pt>
                <c:pt idx="6">
                  <c:v>0.84346164700980597</c:v>
                </c:pt>
                <c:pt idx="7">
                  <c:v>0</c:v>
                </c:pt>
              </c:numCache>
            </c:numRef>
          </c:val>
          <c:extLst>
            <c:ext xmlns:c16="http://schemas.microsoft.com/office/drawing/2014/chart" uri="{C3380CC4-5D6E-409C-BE32-E72D297353CC}">
              <c16:uniqueId val="{00000000-F718-4FC0-8644-40D9305C9280}"/>
            </c:ext>
          </c:extLst>
        </c:ser>
        <c:ser>
          <c:idx val="1"/>
          <c:order val="1"/>
          <c:tx>
            <c:strRef>
              <c:f>'Fiche Métier'!$A$16</c:f>
              <c:strCache>
                <c:ptCount val="1"/>
                <c:pt idx="0">
                  <c:v>Ensemble</c:v>
                </c:pt>
              </c:strCache>
            </c:strRef>
          </c:tx>
          <c:marker>
            <c:symbol val="none"/>
          </c:marker>
          <c:cat>
            <c:strRef>
              <c:f>'Fiche Métier'!$B$14:$I$14</c:f>
              <c:strCache>
                <c:ptCount val="8"/>
                <c:pt idx="0">
                  <c:v>Tension</c:v>
                </c:pt>
                <c:pt idx="1">
                  <c:v>Intensité d'Embauche</c:v>
                </c:pt>
                <c:pt idx="2">
                  <c:v>Lien Emploi Formation</c:v>
                </c:pt>
                <c:pt idx="3">
                  <c:v>Disponibilité de la Main d'Œuvre</c:v>
                </c:pt>
                <c:pt idx="4">
                  <c:v>Durabilité des Emplois</c:v>
                </c:pt>
                <c:pt idx="5">
                  <c:v>Conditions de travail</c:v>
                </c:pt>
                <c:pt idx="6">
                  <c:v>Adéquation Géographique</c:v>
                </c:pt>
                <c:pt idx="7">
                  <c:v>Non-attractivité salariale</c:v>
                </c:pt>
              </c:strCache>
            </c:strRef>
          </c:cat>
          <c:val>
            <c:numRef>
              <c:f>'Fiche Métier'!$B$16:$I$16</c:f>
              <c:numCache>
                <c:formatCode>0.00</c:formatCode>
                <c:ptCount val="8"/>
                <c:pt idx="0">
                  <c:v>0.77591980761486801</c:v>
                </c:pt>
                <c:pt idx="1">
                  <c:v>0.66139315949890298</c:v>
                </c:pt>
                <c:pt idx="2">
                  <c:v>2.6219346979489801E-3</c:v>
                </c:pt>
                <c:pt idx="3">
                  <c:v>0.40455092029513101</c:v>
                </c:pt>
                <c:pt idx="4">
                  <c:v>-0.35036455263456701</c:v>
                </c:pt>
                <c:pt idx="5">
                  <c:v>-0.193605431359406</c:v>
                </c:pt>
                <c:pt idx="6">
                  <c:v>-0.27303606341223702</c:v>
                </c:pt>
                <c:pt idx="7">
                  <c:v>-9.8990683639483303E-3</c:v>
                </c:pt>
              </c:numCache>
            </c:numRef>
          </c:val>
          <c:extLst>
            <c:ext xmlns:c16="http://schemas.microsoft.com/office/drawing/2014/chart" uri="{C3380CC4-5D6E-409C-BE32-E72D297353CC}">
              <c16:uniqueId val="{00000001-F718-4FC0-8644-40D9305C9280}"/>
            </c:ext>
          </c:extLst>
        </c:ser>
        <c:dLbls>
          <c:showLegendKey val="0"/>
          <c:showVal val="0"/>
          <c:showCatName val="0"/>
          <c:showSerName val="0"/>
          <c:showPercent val="0"/>
          <c:showBubbleSize val="0"/>
        </c:dLbls>
        <c:axId val="207459840"/>
        <c:axId val="207461376"/>
      </c:radarChart>
      <c:catAx>
        <c:axId val="207459840"/>
        <c:scaling>
          <c:orientation val="minMax"/>
        </c:scaling>
        <c:delete val="0"/>
        <c:axPos val="b"/>
        <c:majorGridlines/>
        <c:numFmt formatCode="General" sourceLinked="0"/>
        <c:majorTickMark val="out"/>
        <c:minorTickMark val="none"/>
        <c:tickLblPos val="nextTo"/>
        <c:crossAx val="207461376"/>
        <c:crosses val="autoZero"/>
        <c:auto val="1"/>
        <c:lblAlgn val="ctr"/>
        <c:lblOffset val="100"/>
        <c:noMultiLvlLbl val="0"/>
      </c:catAx>
      <c:valAx>
        <c:axId val="207461376"/>
        <c:scaling>
          <c:orientation val="minMax"/>
        </c:scaling>
        <c:delete val="0"/>
        <c:axPos val="l"/>
        <c:majorGridlines/>
        <c:numFmt formatCode="0.00" sourceLinked="1"/>
        <c:majorTickMark val="cross"/>
        <c:minorTickMark val="none"/>
        <c:tickLblPos val="nextTo"/>
        <c:crossAx val="207459840"/>
        <c:crosses val="autoZero"/>
        <c:crossBetween val="between"/>
      </c:valAx>
    </c:plotArea>
    <c:legend>
      <c:legendPos val="b"/>
      <c:layout>
        <c:manualLayout>
          <c:xMode val="edge"/>
          <c:yMode val="edge"/>
          <c:x val="1.8585030544905404E-2"/>
          <c:y val="0.32013559860093083"/>
          <c:w val="0.21312054508204972"/>
          <c:h val="5.2074624581214604E-2"/>
        </c:manualLayout>
      </c:layout>
      <c:overlay val="1"/>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'Synthèse Grandes Familles'!$A$5</c:f>
              <c:strCache>
                <c:ptCount val="1"/>
                <c:pt idx="0">
                  <c:v>Agriculture</c:v>
                </c:pt>
              </c:strCache>
            </c:strRef>
          </c:tx>
          <c:marker>
            <c:symbol val="none"/>
          </c:marker>
          <c:cat>
            <c:strRef>
              <c:f>'Synthèse Grandes Familles'!$B$4:$I$4</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'Synthèse Grandes Familles'!$B$5:$I$5</c:f>
              <c:numCache>
                <c:formatCode>0.00</c:formatCode>
                <c:ptCount val="8"/>
                <c:pt idx="0">
                  <c:v>0.12563690964839999</c:v>
                </c:pt>
                <c:pt idx="1">
                  <c:v>1.9119970257403001</c:v>
                </c:pt>
                <c:pt idx="2">
                  <c:v>0.181295418065377</c:v>
                </c:pt>
                <c:pt idx="3">
                  <c:v>-0.54874943342119997</c:v>
                </c:pt>
                <c:pt idx="4">
                  <c:v>0.43259800799464099</c:v>
                </c:pt>
                <c:pt idx="5">
                  <c:v>0.34940979836867397</c:v>
                </c:pt>
                <c:pt idx="6">
                  <c:v>0.81910049067562696</c:v>
                </c:pt>
                <c:pt idx="7">
                  <c:v>0</c:v>
                </c:pt>
              </c:numCache>
            </c:numRef>
          </c:val>
          <c:extLst>
            <c:ext xmlns:c16="http://schemas.microsoft.com/office/drawing/2014/chart" uri="{C3380CC4-5D6E-409C-BE32-E72D297353CC}">
              <c16:uniqueId val="{00000000-BB1E-4C22-AA8F-CA5556B8BDC0}"/>
            </c:ext>
          </c:extLst>
        </c:ser>
        <c:ser>
          <c:idx val="4"/>
          <c:order val="1"/>
          <c:tx>
            <c:strRef>
              <c:f>'Synthèse Grandes Familles'!$A$9</c:f>
              <c:strCache>
                <c:ptCount val="1"/>
                <c:pt idx="0">
                  <c:v>Ensemble</c:v>
                </c:pt>
              </c:strCache>
            </c:strRef>
          </c:tx>
          <c:marker>
            <c:symbol val="none"/>
          </c:marker>
          <c:cat>
            <c:strRef>
              <c:f>'Synthèse Grandes Familles'!$B$4:$I$4</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'Synthèse Grandes Familles'!$B$9:$I$9</c:f>
              <c:numCache>
                <c:formatCode>0.00</c:formatCode>
                <c:ptCount val="8"/>
                <c:pt idx="0">
                  <c:v>0.77591980761486801</c:v>
                </c:pt>
                <c:pt idx="1">
                  <c:v>0.66139315949890298</c:v>
                </c:pt>
                <c:pt idx="2">
                  <c:v>2.6219346979489801E-3</c:v>
                </c:pt>
                <c:pt idx="3">
                  <c:v>0.40455092029513101</c:v>
                </c:pt>
                <c:pt idx="4">
                  <c:v>-0.35036455263456701</c:v>
                </c:pt>
                <c:pt idx="5">
                  <c:v>-0.193605431359406</c:v>
                </c:pt>
                <c:pt idx="6">
                  <c:v>-0.27303606341223702</c:v>
                </c:pt>
                <c:pt idx="7">
                  <c:v>-9.8990683639483303E-3</c:v>
                </c:pt>
              </c:numCache>
            </c:numRef>
          </c:val>
          <c:extLst>
            <c:ext xmlns:c16="http://schemas.microsoft.com/office/drawing/2014/chart" uri="{C3380CC4-5D6E-409C-BE32-E72D297353CC}">
              <c16:uniqueId val="{00000001-BB1E-4C22-AA8F-CA5556B8BDC0}"/>
            </c:ext>
          </c:extLst>
        </c:ser>
        <c:dLbls>
          <c:showLegendKey val="0"/>
          <c:showVal val="0"/>
          <c:showCatName val="0"/>
          <c:showSerName val="0"/>
          <c:showPercent val="0"/>
          <c:showBubbleSize val="0"/>
        </c:dLbls>
        <c:axId val="183218560"/>
        <c:axId val="183220096"/>
      </c:radarChart>
      <c:catAx>
        <c:axId val="183218560"/>
        <c:scaling>
          <c:orientation val="minMax"/>
        </c:scaling>
        <c:delete val="0"/>
        <c:axPos val="b"/>
        <c:majorGridlines/>
        <c:numFmt formatCode="General" sourceLinked="0"/>
        <c:majorTickMark val="out"/>
        <c:minorTickMark val="none"/>
        <c:tickLblPos val="nextTo"/>
        <c:crossAx val="183220096"/>
        <c:crosses val="autoZero"/>
        <c:auto val="1"/>
        <c:lblAlgn val="ctr"/>
        <c:lblOffset val="100"/>
        <c:noMultiLvlLbl val="0"/>
      </c:catAx>
      <c:valAx>
        <c:axId val="183220096"/>
        <c:scaling>
          <c:orientation val="minMax"/>
        </c:scaling>
        <c:delete val="0"/>
        <c:axPos val="l"/>
        <c:majorGridlines/>
        <c:numFmt formatCode="0.00" sourceLinked="1"/>
        <c:majorTickMark val="cross"/>
        <c:minorTickMark val="none"/>
        <c:tickLblPos val="nextTo"/>
        <c:crossAx val="183218560"/>
        <c:crosses val="autoZero"/>
        <c:crossBetween val="between"/>
      </c:valAx>
    </c:plotArea>
    <c:legend>
      <c:legendPos val="b"/>
      <c:overlay val="1"/>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4"/>
          <c:order val="0"/>
          <c:tx>
            <c:strRef>
              <c:f>'Synthèse Grandes Familles'!$A$6</c:f>
              <c:strCache>
                <c:ptCount val="1"/>
                <c:pt idx="0">
                  <c:v>Bâtiment</c:v>
                </c:pt>
              </c:strCache>
            </c:strRef>
          </c:tx>
          <c:spPr>
            <a:ln>
              <a:solidFill>
                <a:srgbClr val="C00000"/>
              </a:solidFill>
            </a:ln>
          </c:spPr>
          <c:marker>
            <c:symbol val="none"/>
          </c:marker>
          <c:cat>
            <c:strRef>
              <c:f>'Synthèse Grandes Familles'!$B$4:$I$4</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'Synthèse Grandes Familles'!$B$6:$I$6</c:f>
              <c:numCache>
                <c:formatCode>0.00</c:formatCode>
                <c:ptCount val="8"/>
                <c:pt idx="0">
                  <c:v>1.3486379133081201</c:v>
                </c:pt>
                <c:pt idx="1">
                  <c:v>1.84406992408643</c:v>
                </c:pt>
                <c:pt idx="2">
                  <c:v>0.44820753345789299</c:v>
                </c:pt>
                <c:pt idx="3">
                  <c:v>0.29971439953078999</c:v>
                </c:pt>
                <c:pt idx="4">
                  <c:v>-0.2243518635349</c:v>
                </c:pt>
                <c:pt idx="5">
                  <c:v>0.25142870929804401</c:v>
                </c:pt>
                <c:pt idx="6">
                  <c:v>0.162423251286818</c:v>
                </c:pt>
                <c:pt idx="7">
                  <c:v>-0.71153340307176804</c:v>
                </c:pt>
              </c:numCache>
            </c:numRef>
          </c:val>
          <c:extLst>
            <c:ext xmlns:c16="http://schemas.microsoft.com/office/drawing/2014/chart" uri="{C3380CC4-5D6E-409C-BE32-E72D297353CC}">
              <c16:uniqueId val="{00000001-B0BB-4FCC-9DD0-E9B311A73B61}"/>
            </c:ext>
          </c:extLst>
        </c:ser>
        <c:ser>
          <c:idx val="0"/>
          <c:order val="1"/>
          <c:tx>
            <c:strRef>
              <c:f>'Synthèse Grandes Familles'!$A$9</c:f>
              <c:strCache>
                <c:ptCount val="1"/>
                <c:pt idx="0">
                  <c:v>Ensemble</c:v>
                </c:pt>
              </c:strCache>
            </c:strRef>
          </c:tx>
          <c:spPr>
            <a:ln>
              <a:solidFill>
                <a:srgbClr val="00B0F0"/>
              </a:solidFill>
            </a:ln>
          </c:spPr>
          <c:marker>
            <c:symbol val="none"/>
          </c:marker>
          <c:cat>
            <c:strRef>
              <c:f>'Synthèse Grandes Familles'!$B$4:$I$4</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'Synthèse Grandes Familles'!$B$9:$I$9</c:f>
              <c:numCache>
                <c:formatCode>0.00</c:formatCode>
                <c:ptCount val="8"/>
                <c:pt idx="0">
                  <c:v>0.77591980761486801</c:v>
                </c:pt>
                <c:pt idx="1">
                  <c:v>0.66139315949890298</c:v>
                </c:pt>
                <c:pt idx="2">
                  <c:v>2.6219346979489801E-3</c:v>
                </c:pt>
                <c:pt idx="3">
                  <c:v>0.40455092029513101</c:v>
                </c:pt>
                <c:pt idx="4">
                  <c:v>-0.35036455263456701</c:v>
                </c:pt>
                <c:pt idx="5">
                  <c:v>-0.193605431359406</c:v>
                </c:pt>
                <c:pt idx="6">
                  <c:v>-0.27303606341223702</c:v>
                </c:pt>
                <c:pt idx="7">
                  <c:v>-9.8990683639483303E-3</c:v>
                </c:pt>
              </c:numCache>
            </c:numRef>
          </c:val>
          <c:extLst>
            <c:ext xmlns:c16="http://schemas.microsoft.com/office/drawing/2014/chart" uri="{C3380CC4-5D6E-409C-BE32-E72D297353CC}">
              <c16:uniqueId val="{00000000-14DC-4630-9793-166A1D0B1A24}"/>
            </c:ext>
          </c:extLst>
        </c:ser>
        <c:dLbls>
          <c:showLegendKey val="0"/>
          <c:showVal val="0"/>
          <c:showCatName val="0"/>
          <c:showSerName val="0"/>
          <c:showPercent val="0"/>
          <c:showBubbleSize val="0"/>
        </c:dLbls>
        <c:axId val="209311616"/>
        <c:axId val="209313152"/>
      </c:radarChart>
      <c:catAx>
        <c:axId val="209311616"/>
        <c:scaling>
          <c:orientation val="minMax"/>
        </c:scaling>
        <c:delete val="0"/>
        <c:axPos val="b"/>
        <c:majorGridlines/>
        <c:numFmt formatCode="General" sourceLinked="0"/>
        <c:majorTickMark val="out"/>
        <c:minorTickMark val="none"/>
        <c:tickLblPos val="nextTo"/>
        <c:crossAx val="209313152"/>
        <c:crosses val="autoZero"/>
        <c:auto val="1"/>
        <c:lblAlgn val="ctr"/>
        <c:lblOffset val="100"/>
        <c:noMultiLvlLbl val="0"/>
      </c:catAx>
      <c:valAx>
        <c:axId val="209313152"/>
        <c:scaling>
          <c:orientation val="minMax"/>
        </c:scaling>
        <c:delete val="0"/>
        <c:axPos val="l"/>
        <c:majorGridlines/>
        <c:numFmt formatCode="0.00" sourceLinked="1"/>
        <c:majorTickMark val="cross"/>
        <c:minorTickMark val="none"/>
        <c:tickLblPos val="nextTo"/>
        <c:crossAx val="209311616"/>
        <c:crosses val="autoZero"/>
        <c:crossBetween val="between"/>
      </c:valAx>
    </c:plotArea>
    <c:legend>
      <c:legendPos val="b"/>
      <c:overlay val="1"/>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4"/>
          <c:order val="0"/>
          <c:tx>
            <c:strRef>
              <c:f>'Synthèse Grandes Familles'!$A$7</c:f>
              <c:strCache>
                <c:ptCount val="1"/>
                <c:pt idx="0">
                  <c:v>Industrie</c:v>
                </c:pt>
              </c:strCache>
            </c:strRef>
          </c:tx>
          <c:spPr>
            <a:ln>
              <a:solidFill>
                <a:schemeClr val="accent3">
                  <a:lumMod val="75000"/>
                </a:schemeClr>
              </a:solidFill>
            </a:ln>
          </c:spPr>
          <c:marker>
            <c:symbol val="none"/>
          </c:marker>
          <c:cat>
            <c:strRef>
              <c:f>'Synthèse Grandes Familles'!$B$4:$I$4</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'Synthèse Grandes Familles'!$B$7:$I$7</c:f>
              <c:numCache>
                <c:formatCode>0.00</c:formatCode>
                <c:ptCount val="8"/>
                <c:pt idx="0">
                  <c:v>1.5936233556057999</c:v>
                </c:pt>
                <c:pt idx="1">
                  <c:v>1.23508130614352</c:v>
                </c:pt>
                <c:pt idx="2">
                  <c:v>1.9954665984117499E-2</c:v>
                </c:pt>
                <c:pt idx="3">
                  <c:v>0.64964985989151702</c:v>
                </c:pt>
                <c:pt idx="4">
                  <c:v>-0.431589855836785</c:v>
                </c:pt>
                <c:pt idx="5">
                  <c:v>0.117740186619123</c:v>
                </c:pt>
                <c:pt idx="6">
                  <c:v>0.118369363340943</c:v>
                </c:pt>
                <c:pt idx="7">
                  <c:v>-0.43486933250602799</c:v>
                </c:pt>
              </c:numCache>
            </c:numRef>
          </c:val>
          <c:extLst>
            <c:ext xmlns:c16="http://schemas.microsoft.com/office/drawing/2014/chart" uri="{C3380CC4-5D6E-409C-BE32-E72D297353CC}">
              <c16:uniqueId val="{00000001-6D1F-4831-8221-FA518B01F887}"/>
            </c:ext>
          </c:extLst>
        </c:ser>
        <c:ser>
          <c:idx val="0"/>
          <c:order val="1"/>
          <c:tx>
            <c:strRef>
              <c:f>'Synthèse Grandes Familles'!$A$9</c:f>
              <c:strCache>
                <c:ptCount val="1"/>
                <c:pt idx="0">
                  <c:v>Ensemble</c:v>
                </c:pt>
              </c:strCache>
            </c:strRef>
          </c:tx>
          <c:marker>
            <c:symbol val="none"/>
          </c:marker>
          <c:dPt>
            <c:idx val="7"/>
            <c:bubble3D val="0"/>
            <c:spPr>
              <a:ln>
                <a:solidFill>
                  <a:srgbClr val="00B0F0"/>
                </a:solidFill>
              </a:ln>
            </c:spPr>
            <c:extLst>
              <c:ext xmlns:c16="http://schemas.microsoft.com/office/drawing/2014/chart" uri="{C3380CC4-5D6E-409C-BE32-E72D297353CC}">
                <c16:uniqueId val="{00000001-C4EA-49CD-854D-AEFDCCA21343}"/>
              </c:ext>
            </c:extLst>
          </c:dPt>
          <c:cat>
            <c:strRef>
              <c:f>'Synthèse Grandes Familles'!$B$4:$I$4</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'Synthèse Grandes Familles'!$B$9:$I$9</c:f>
              <c:numCache>
                <c:formatCode>0.00</c:formatCode>
                <c:ptCount val="8"/>
                <c:pt idx="0">
                  <c:v>0.77591980761486801</c:v>
                </c:pt>
                <c:pt idx="1">
                  <c:v>0.66139315949890298</c:v>
                </c:pt>
                <c:pt idx="2">
                  <c:v>2.6219346979489801E-3</c:v>
                </c:pt>
                <c:pt idx="3">
                  <c:v>0.40455092029513101</c:v>
                </c:pt>
                <c:pt idx="4">
                  <c:v>-0.35036455263456701</c:v>
                </c:pt>
                <c:pt idx="5">
                  <c:v>-0.193605431359406</c:v>
                </c:pt>
                <c:pt idx="6">
                  <c:v>-0.27303606341223702</c:v>
                </c:pt>
                <c:pt idx="7">
                  <c:v>-9.8990683639483303E-3</c:v>
                </c:pt>
              </c:numCache>
            </c:numRef>
          </c:val>
          <c:extLst>
            <c:ext xmlns:c16="http://schemas.microsoft.com/office/drawing/2014/chart" uri="{C3380CC4-5D6E-409C-BE32-E72D297353CC}">
              <c16:uniqueId val="{00000000-C4EA-49CD-854D-AEFDCCA21343}"/>
            </c:ext>
          </c:extLst>
        </c:ser>
        <c:dLbls>
          <c:showLegendKey val="0"/>
          <c:showVal val="0"/>
          <c:showCatName val="0"/>
          <c:showSerName val="0"/>
          <c:showPercent val="0"/>
          <c:showBubbleSize val="0"/>
        </c:dLbls>
        <c:axId val="209403904"/>
        <c:axId val="209405440"/>
      </c:radarChart>
      <c:catAx>
        <c:axId val="209403904"/>
        <c:scaling>
          <c:orientation val="minMax"/>
        </c:scaling>
        <c:delete val="0"/>
        <c:axPos val="b"/>
        <c:majorGridlines/>
        <c:numFmt formatCode="General" sourceLinked="0"/>
        <c:majorTickMark val="out"/>
        <c:minorTickMark val="none"/>
        <c:tickLblPos val="nextTo"/>
        <c:crossAx val="209405440"/>
        <c:crosses val="autoZero"/>
        <c:auto val="1"/>
        <c:lblAlgn val="ctr"/>
        <c:lblOffset val="100"/>
        <c:noMultiLvlLbl val="0"/>
      </c:catAx>
      <c:valAx>
        <c:axId val="209405440"/>
        <c:scaling>
          <c:orientation val="minMax"/>
          <c:min val="-0.51"/>
        </c:scaling>
        <c:delete val="0"/>
        <c:axPos val="l"/>
        <c:majorGridlines/>
        <c:numFmt formatCode="0.00" sourceLinked="1"/>
        <c:majorTickMark val="cross"/>
        <c:minorTickMark val="none"/>
        <c:tickLblPos val="nextTo"/>
        <c:crossAx val="209403904"/>
        <c:crosses val="autoZero"/>
        <c:crossBetween val="between"/>
      </c:valAx>
    </c:plotArea>
    <c:legend>
      <c:legendPos val="b"/>
      <c:overlay val="1"/>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3"/>
          <c:order val="0"/>
          <c:tx>
            <c:strRef>
              <c:f>'Synthèse Grandes Familles'!$A$8</c:f>
              <c:strCache>
                <c:ptCount val="1"/>
                <c:pt idx="0">
                  <c:v>Services</c:v>
                </c:pt>
              </c:strCache>
            </c:strRef>
          </c:tx>
          <c:marker>
            <c:symbol val="none"/>
          </c:marker>
          <c:cat>
            <c:strRef>
              <c:f>'Synthèse Grandes Familles'!$B$4:$I$4</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'Synthèse Grandes Familles'!$B$8:$I$8</c:f>
              <c:numCache>
                <c:formatCode>0.00</c:formatCode>
                <c:ptCount val="8"/>
                <c:pt idx="0">
                  <c:v>0.56259521761378695</c:v>
                </c:pt>
                <c:pt idx="1">
                  <c:v>0.39588372365622299</c:v>
                </c:pt>
                <c:pt idx="2">
                  <c:v>-4.6648411987010197E-2</c:v>
                </c:pt>
                <c:pt idx="3">
                  <c:v>0.38605578744511698</c:v>
                </c:pt>
                <c:pt idx="4">
                  <c:v>-0.36485442049717998</c:v>
                </c:pt>
                <c:pt idx="5">
                  <c:v>-0.31610617149596298</c:v>
                </c:pt>
                <c:pt idx="6">
                  <c:v>-0.42642130457364502</c:v>
                </c:pt>
                <c:pt idx="7">
                  <c:v>0.14713026171948401</c:v>
                </c:pt>
              </c:numCache>
            </c:numRef>
          </c:val>
          <c:extLst>
            <c:ext xmlns:c16="http://schemas.microsoft.com/office/drawing/2014/chart" uri="{C3380CC4-5D6E-409C-BE32-E72D297353CC}">
              <c16:uniqueId val="{00000000-0DF7-4BDE-9AA4-8D91E2401618}"/>
            </c:ext>
          </c:extLst>
        </c:ser>
        <c:ser>
          <c:idx val="4"/>
          <c:order val="1"/>
          <c:tx>
            <c:strRef>
              <c:f>'Synthèse Grandes Familles'!$A$9</c:f>
              <c:strCache>
                <c:ptCount val="1"/>
                <c:pt idx="0">
                  <c:v>Ensemble</c:v>
                </c:pt>
              </c:strCache>
            </c:strRef>
          </c:tx>
          <c:marker>
            <c:symbol val="none"/>
          </c:marker>
          <c:cat>
            <c:strRef>
              <c:f>'Synthèse Grandes Familles'!$B$4:$I$4</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'Synthèse Grandes Familles'!$B$9:$I$9</c:f>
              <c:numCache>
                <c:formatCode>0.00</c:formatCode>
                <c:ptCount val="8"/>
                <c:pt idx="0">
                  <c:v>0.77591980761486801</c:v>
                </c:pt>
                <c:pt idx="1">
                  <c:v>0.66139315949890298</c:v>
                </c:pt>
                <c:pt idx="2">
                  <c:v>2.6219346979489801E-3</c:v>
                </c:pt>
                <c:pt idx="3">
                  <c:v>0.40455092029513101</c:v>
                </c:pt>
                <c:pt idx="4">
                  <c:v>-0.35036455263456701</c:v>
                </c:pt>
                <c:pt idx="5">
                  <c:v>-0.193605431359406</c:v>
                </c:pt>
                <c:pt idx="6">
                  <c:v>-0.27303606341223702</c:v>
                </c:pt>
                <c:pt idx="7">
                  <c:v>-9.8990683639483303E-3</c:v>
                </c:pt>
              </c:numCache>
            </c:numRef>
          </c:val>
          <c:extLst>
            <c:ext xmlns:c16="http://schemas.microsoft.com/office/drawing/2014/chart" uri="{C3380CC4-5D6E-409C-BE32-E72D297353CC}">
              <c16:uniqueId val="{00000001-0DF7-4BDE-9AA4-8D91E2401618}"/>
            </c:ext>
          </c:extLst>
        </c:ser>
        <c:dLbls>
          <c:showLegendKey val="0"/>
          <c:showVal val="0"/>
          <c:showCatName val="0"/>
          <c:showSerName val="0"/>
          <c:showPercent val="0"/>
          <c:showBubbleSize val="0"/>
        </c:dLbls>
        <c:axId val="209426304"/>
        <c:axId val="209427840"/>
      </c:radarChart>
      <c:catAx>
        <c:axId val="209426304"/>
        <c:scaling>
          <c:orientation val="minMax"/>
        </c:scaling>
        <c:delete val="0"/>
        <c:axPos val="b"/>
        <c:majorGridlines/>
        <c:numFmt formatCode="General" sourceLinked="0"/>
        <c:majorTickMark val="out"/>
        <c:minorTickMark val="none"/>
        <c:tickLblPos val="nextTo"/>
        <c:crossAx val="209427840"/>
        <c:crosses val="autoZero"/>
        <c:auto val="1"/>
        <c:lblAlgn val="ctr"/>
        <c:lblOffset val="100"/>
        <c:noMultiLvlLbl val="0"/>
      </c:catAx>
      <c:valAx>
        <c:axId val="209427840"/>
        <c:scaling>
          <c:orientation val="minMax"/>
          <c:max val="1.5"/>
          <c:min val="-0.5"/>
        </c:scaling>
        <c:delete val="0"/>
        <c:axPos val="l"/>
        <c:majorGridlines/>
        <c:numFmt formatCode="0.00" sourceLinked="1"/>
        <c:majorTickMark val="cross"/>
        <c:minorTickMark val="none"/>
        <c:tickLblPos val="nextTo"/>
        <c:crossAx val="209426304"/>
        <c:crosses val="autoZero"/>
        <c:crossBetween val="between"/>
      </c:valAx>
    </c:plotArea>
    <c:legend>
      <c:legendPos val="b"/>
      <c:overlay val="1"/>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'Fiche Métier'!$J$15</c:f>
              <c:strCache>
                <c:ptCount val="1"/>
                <c:pt idx="0">
                  <c:v>B1X31</c:v>
                </c:pt>
              </c:strCache>
            </c:strRef>
          </c:tx>
          <c:marker>
            <c:symbol val="none"/>
          </c:marker>
          <c:cat>
            <c:strRef>
              <c:f>'Fiche Métier'!$K$14:$X$14</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'Fiche Métier'!$K$15:$X$15</c:f>
              <c:numCache>
                <c:formatCode>0.00</c:formatCode>
                <c:ptCount val="14"/>
                <c:pt idx="0">
                  <c:v>0.215970874673691</c:v>
                </c:pt>
                <c:pt idx="1">
                  <c:v>0.33842382086035699</c:v>
                </c:pt>
                <c:pt idx="2">
                  <c:v>0.11894660685818299</c:v>
                </c:pt>
                <c:pt idx="3">
                  <c:v>-0.15988650101167301</c:v>
                </c:pt>
                <c:pt idx="4">
                  <c:v>-0.314930741514866</c:v>
                </c:pt>
                <c:pt idx="5">
                  <c:v>-0.12873618497711201</c:v>
                </c:pt>
                <c:pt idx="6">
                  <c:v>0.28278495586667601</c:v>
                </c:pt>
                <c:pt idx="7">
                  <c:v>0.70939288126518796</c:v>
                </c:pt>
                <c:pt idx="8">
                  <c:v>0</c:v>
                </c:pt>
                <c:pt idx="9">
                  <c:v>0</c:v>
                </c:pt>
                <c:pt idx="10">
                  <c:v>1.01490830523014</c:v>
                </c:pt>
                <c:pt idx="11">
                  <c:v>1.1835269566370099</c:v>
                </c:pt>
                <c:pt idx="12">
                  <c:v>1.1877509998136</c:v>
                </c:pt>
                <c:pt idx="13">
                  <c:v>1.10297698218185</c:v>
                </c:pt>
              </c:numCache>
            </c:numRef>
          </c:val>
          <c:smooth val="0"/>
          <c:extLst>
            <c:ext xmlns:c16="http://schemas.microsoft.com/office/drawing/2014/chart" uri="{C3380CC4-5D6E-409C-BE32-E72D297353CC}">
              <c16:uniqueId val="{00000000-D96F-4723-AB00-0EC54595C1D2}"/>
            </c:ext>
          </c:extLst>
        </c:ser>
        <c:ser>
          <c:idx val="1"/>
          <c:order val="1"/>
          <c:tx>
            <c:strRef>
              <c:f>'Fiche Métier'!$J$16</c:f>
              <c:strCache>
                <c:ptCount val="1"/>
                <c:pt idx="0">
                  <c:v>Ensemble</c:v>
                </c:pt>
              </c:strCache>
            </c:strRef>
          </c:tx>
          <c:marker>
            <c:symbol val="none"/>
          </c:marker>
          <c:cat>
            <c:strRef>
              <c:f>'Fiche Métier'!$K$14:$X$14</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'Fiche Métier'!$K$16:$X$16</c:f>
              <c:numCache>
                <c:formatCode>0.00</c:formatCode>
                <c:ptCount val="14"/>
                <c:pt idx="0">
                  <c:v>-3.6499717839205102E-2</c:v>
                </c:pt>
                <c:pt idx="1">
                  <c:v>-4.1587153385465599E-2</c:v>
                </c:pt>
                <c:pt idx="2">
                  <c:v>-0.21240036004850801</c:v>
                </c:pt>
                <c:pt idx="3">
                  <c:v>-0.329616564163486</c:v>
                </c:pt>
                <c:pt idx="4">
                  <c:v>-0.32924619284393303</c:v>
                </c:pt>
                <c:pt idx="5">
                  <c:v>-0.21044410707759401</c:v>
                </c:pt>
                <c:pt idx="6">
                  <c:v>0.107179766169254</c:v>
                </c:pt>
                <c:pt idx="7">
                  <c:v>0.38542297671330999</c:v>
                </c:pt>
                <c:pt idx="8">
                  <c:v>0.37656069082569799</c:v>
                </c:pt>
                <c:pt idx="9">
                  <c:v>0.20522751701070199</c:v>
                </c:pt>
                <c:pt idx="10">
                  <c:v>0.40902712576123701</c:v>
                </c:pt>
                <c:pt idx="11">
                  <c:v>0.69368811713015799</c:v>
                </c:pt>
                <c:pt idx="12">
                  <c:v>0.66510820442555096</c:v>
                </c:pt>
                <c:pt idx="13">
                  <c:v>0.46720860384081098</c:v>
                </c:pt>
              </c:numCache>
            </c:numRef>
          </c:val>
          <c:smooth val="0"/>
          <c:extLst>
            <c:ext xmlns:c16="http://schemas.microsoft.com/office/drawing/2014/chart" uri="{C3380CC4-5D6E-409C-BE32-E72D297353CC}">
              <c16:uniqueId val="{00000001-D96F-4723-AB00-0EC54595C1D2}"/>
            </c:ext>
          </c:extLst>
        </c:ser>
        <c:dLbls>
          <c:showLegendKey val="0"/>
          <c:showVal val="0"/>
          <c:showCatName val="0"/>
          <c:showSerName val="0"/>
          <c:showPercent val="0"/>
          <c:showBubbleSize val="0"/>
        </c:dLbls>
        <c:smooth val="0"/>
        <c:axId val="208874880"/>
        <c:axId val="208876672"/>
      </c:lineChart>
      <c:catAx>
        <c:axId val="208874880"/>
        <c:scaling>
          <c:orientation val="minMax"/>
        </c:scaling>
        <c:delete val="0"/>
        <c:axPos val="b"/>
        <c:numFmt formatCode="General" sourceLinked="0"/>
        <c:majorTickMark val="out"/>
        <c:minorTickMark val="none"/>
        <c:tickLblPos val="nextTo"/>
        <c:crossAx val="208876672"/>
        <c:crosses val="autoZero"/>
        <c:auto val="1"/>
        <c:lblAlgn val="ctr"/>
        <c:lblOffset val="100"/>
        <c:noMultiLvlLbl val="0"/>
      </c:catAx>
      <c:valAx>
        <c:axId val="208876672"/>
        <c:scaling>
          <c:orientation val="minMax"/>
        </c:scaling>
        <c:delete val="0"/>
        <c:axPos val="l"/>
        <c:majorGridlines/>
        <c:numFmt formatCode="0.00" sourceLinked="1"/>
        <c:majorTickMark val="out"/>
        <c:minorTickMark val="none"/>
        <c:tickLblPos val="nextTo"/>
        <c:crossAx val="208874880"/>
        <c:crosses val="autoZero"/>
        <c:crossBetween val="between"/>
      </c:valAx>
    </c:plotArea>
    <c:legend>
      <c:legendPos val="b"/>
      <c:layout>
        <c:manualLayout>
          <c:xMode val="edge"/>
          <c:yMode val="edge"/>
          <c:x val="0.16518697662792151"/>
          <c:y val="0.14782519799904661"/>
          <c:w val="0.21565766779152606"/>
          <c:h val="5.2758317682937338E-2"/>
        </c:manualLayout>
      </c:layout>
      <c:overlay val="1"/>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17432082861191E-2"/>
          <c:y val="4.1818797957490106E-2"/>
          <c:w val="0.96282095087461894"/>
          <c:h val="0.83323142878522283"/>
        </c:manualLayout>
      </c:layout>
      <c:barChart>
        <c:barDir val="col"/>
        <c:grouping val="clustered"/>
        <c:varyColors val="0"/>
        <c:ser>
          <c:idx val="0"/>
          <c:order val="0"/>
          <c:tx>
            <c:strRef>
              <c:f>'Fiche Métier'!$G$40</c:f>
              <c:strCache>
                <c:ptCount val="1"/>
                <c:pt idx="0">
                  <c:v>Tension</c:v>
                </c:pt>
              </c:strCache>
            </c:strRef>
          </c:tx>
          <c:invertIfNegative val="0"/>
          <c:dPt>
            <c:idx val="12"/>
            <c:invertIfNegative val="0"/>
            <c:bubble3D val="0"/>
            <c:spPr>
              <a:solidFill>
                <a:schemeClr val="accent2">
                  <a:lumMod val="75000"/>
                </a:schemeClr>
              </a:solidFill>
            </c:spPr>
            <c:extLst>
              <c:ext xmlns:c16="http://schemas.microsoft.com/office/drawing/2014/chart" uri="{C3380CC4-5D6E-409C-BE32-E72D297353CC}">
                <c16:uniqueId val="{00000001-7ED1-466E-9C21-C03D14CE2540}"/>
              </c:ext>
            </c:extLst>
          </c:dPt>
          <c:cat>
            <c:strRef>
              <c:f>'Fiche Métier'!$F$41:$F$53</c:f>
              <c:strCache>
                <c:ptCount val="13"/>
                <c:pt idx="0">
                  <c:v>Ain</c:v>
                </c:pt>
                <c:pt idx="1">
                  <c:v>Allier</c:v>
                </c:pt>
                <c:pt idx="2">
                  <c:v>Ardèche</c:v>
                </c:pt>
                <c:pt idx="3">
                  <c:v>Cantal</c:v>
                </c:pt>
                <c:pt idx="4">
                  <c:v>Drôme</c:v>
                </c:pt>
                <c:pt idx="5">
                  <c:v>Isère</c:v>
                </c:pt>
                <c:pt idx="6">
                  <c:v>Loire</c:v>
                </c:pt>
                <c:pt idx="7">
                  <c:v>Haute-Loire</c:v>
                </c:pt>
                <c:pt idx="8">
                  <c:v>Puy-de-Dôme</c:v>
                </c:pt>
                <c:pt idx="9">
                  <c:v>Rhône</c:v>
                </c:pt>
                <c:pt idx="10">
                  <c:v>Savoie</c:v>
                </c:pt>
                <c:pt idx="11">
                  <c:v>Haute-Savoie</c:v>
                </c:pt>
                <c:pt idx="12">
                  <c:v>Auvergne-Rhône-Alpes</c:v>
                </c:pt>
              </c:strCache>
            </c:strRef>
          </c:cat>
          <c:val>
            <c:numRef>
              <c:f>'Fiche Métier'!$G$41:$G$53</c:f>
              <c:numCache>
                <c:formatCode>General</c:formatCode>
                <c:ptCount val="13"/>
                <c:pt idx="0">
                  <c:v>1.29739899630265</c:v>
                </c:pt>
                <c:pt idx="1">
                  <c:v>0.94757605502416198</c:v>
                </c:pt>
                <c:pt idx="2">
                  <c:v>1.05023905154165</c:v>
                </c:pt>
                <c:pt idx="3">
                  <c:v>1.10297698218185</c:v>
                </c:pt>
                <c:pt idx="4">
                  <c:v>1.5058124453909001</c:v>
                </c:pt>
                <c:pt idx="5">
                  <c:v>0.26244156378915001</c:v>
                </c:pt>
                <c:pt idx="6">
                  <c:v>1.0096841523583799</c:v>
                </c:pt>
                <c:pt idx="7">
                  <c:v>1.4985671181765201</c:v>
                </c:pt>
                <c:pt idx="8">
                  <c:v>1.4120813835560999</c:v>
                </c:pt>
                <c:pt idx="9">
                  <c:v>1.1701466122762301</c:v>
                </c:pt>
                <c:pt idx="10">
                  <c:v>1.2012006653771901</c:v>
                </c:pt>
                <c:pt idx="11">
                  <c:v>1.47987179918937</c:v>
                </c:pt>
                <c:pt idx="12" formatCode="#\ ##0.00000000\ _€;\-#\ ##0.00000000\ _€">
                  <c:v>1.10297698218185</c:v>
                </c:pt>
              </c:numCache>
            </c:numRef>
          </c:val>
          <c:extLst>
            <c:ext xmlns:c16="http://schemas.microsoft.com/office/drawing/2014/chart" uri="{C3380CC4-5D6E-409C-BE32-E72D297353CC}">
              <c16:uniqueId val="{00000002-7ED1-466E-9C21-C03D14CE2540}"/>
            </c:ext>
          </c:extLst>
        </c:ser>
        <c:dLbls>
          <c:showLegendKey val="0"/>
          <c:showVal val="0"/>
          <c:showCatName val="0"/>
          <c:showSerName val="0"/>
          <c:showPercent val="0"/>
          <c:showBubbleSize val="0"/>
        </c:dLbls>
        <c:gapWidth val="150"/>
        <c:axId val="208913536"/>
        <c:axId val="208915072"/>
      </c:barChart>
      <c:catAx>
        <c:axId val="208913536"/>
        <c:scaling>
          <c:orientation val="minMax"/>
        </c:scaling>
        <c:delete val="0"/>
        <c:axPos val="b"/>
        <c:numFmt formatCode="General" sourceLinked="0"/>
        <c:majorTickMark val="out"/>
        <c:minorTickMark val="none"/>
        <c:tickLblPos val="nextTo"/>
        <c:txPr>
          <a:bodyPr rot="0"/>
          <a:lstStyle/>
          <a:p>
            <a:pPr>
              <a:defRPr/>
            </a:pPr>
            <a:endParaRPr lang="fr-FR"/>
          </a:p>
        </c:txPr>
        <c:crossAx val="208915072"/>
        <c:crossesAt val="0"/>
        <c:auto val="1"/>
        <c:lblAlgn val="ctr"/>
        <c:lblOffset val="100"/>
        <c:tickLblSkip val="1"/>
        <c:noMultiLvlLbl val="0"/>
      </c:catAx>
      <c:valAx>
        <c:axId val="208915072"/>
        <c:scaling>
          <c:orientation val="minMax"/>
        </c:scaling>
        <c:delete val="0"/>
        <c:axPos val="l"/>
        <c:majorGridlines/>
        <c:numFmt formatCode="General" sourceLinked="1"/>
        <c:majorTickMark val="out"/>
        <c:minorTickMark val="none"/>
        <c:tickLblPos val="nextTo"/>
        <c:crossAx val="208913536"/>
        <c:crosses val="autoZero"/>
        <c:crossBetween val="between"/>
      </c:valAx>
    </c:plotArea>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12059043078331E-2"/>
          <c:y val="3.7194370804151992E-2"/>
          <c:w val="0.93505983770377332"/>
          <c:h val="0.92198340785291288"/>
        </c:manualLayout>
      </c:layout>
      <c:lineChart>
        <c:grouping val="standard"/>
        <c:varyColors val="0"/>
        <c:ser>
          <c:idx val="0"/>
          <c:order val="0"/>
          <c:tx>
            <c:strRef>
              <c:f>Evolution!$A$12</c:f>
              <c:strCache>
                <c:ptCount val="1"/>
                <c:pt idx="0">
                  <c:v>Auvergne-Rhône-Alpes</c:v>
                </c:pt>
              </c:strCache>
            </c:strRef>
          </c:tx>
          <c:marker>
            <c:symbol val="none"/>
          </c:marker>
          <c:cat>
            <c:strRef>
              <c:f>Evolution!$B$11:$O$11</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Evolution!$B$12:$O$12</c:f>
              <c:numCache>
                <c:formatCode>General</c:formatCode>
                <c:ptCount val="14"/>
                <c:pt idx="0">
                  <c:v>-3.6499717839205102E-2</c:v>
                </c:pt>
                <c:pt idx="1">
                  <c:v>-4.1587153385465599E-2</c:v>
                </c:pt>
                <c:pt idx="2">
                  <c:v>-0.21240036004850801</c:v>
                </c:pt>
                <c:pt idx="3">
                  <c:v>-0.329616564163486</c:v>
                </c:pt>
                <c:pt idx="4">
                  <c:v>-0.32924619284393303</c:v>
                </c:pt>
                <c:pt idx="5">
                  <c:v>-0.21044410707759401</c:v>
                </c:pt>
                <c:pt idx="6">
                  <c:v>0.107179766169254</c:v>
                </c:pt>
                <c:pt idx="7">
                  <c:v>0.38542297671330999</c:v>
                </c:pt>
                <c:pt idx="8">
                  <c:v>0.37656069082569799</c:v>
                </c:pt>
                <c:pt idx="9">
                  <c:v>0.20522751701070199</c:v>
                </c:pt>
                <c:pt idx="10">
                  <c:v>0.40902712576123701</c:v>
                </c:pt>
                <c:pt idx="11">
                  <c:v>0.69368811713015799</c:v>
                </c:pt>
                <c:pt idx="12">
                  <c:v>0.66510820442555096</c:v>
                </c:pt>
                <c:pt idx="13">
                  <c:v>0.46720860384081098</c:v>
                </c:pt>
              </c:numCache>
            </c:numRef>
          </c:val>
          <c:smooth val="0"/>
          <c:extLst>
            <c:ext xmlns:c16="http://schemas.microsoft.com/office/drawing/2014/chart" uri="{C3380CC4-5D6E-409C-BE32-E72D297353CC}">
              <c16:uniqueId val="{00000000-58C6-4B28-A617-47172C63AE9D}"/>
            </c:ext>
          </c:extLst>
        </c:ser>
        <c:ser>
          <c:idx val="1"/>
          <c:order val="1"/>
          <c:tx>
            <c:strRef>
              <c:f>Evolution!$A$13</c:f>
              <c:strCache>
                <c:ptCount val="1"/>
                <c:pt idx="0">
                  <c:v>France Métropolitaine</c:v>
                </c:pt>
              </c:strCache>
            </c:strRef>
          </c:tx>
          <c:marker>
            <c:symbol val="none"/>
          </c:marker>
          <c:cat>
            <c:strRef>
              <c:f>Evolution!$B$11:$O$11</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Evolution!$B$13:$O$13</c:f>
              <c:numCache>
                <c:formatCode>General</c:formatCode>
                <c:ptCount val="14"/>
                <c:pt idx="0">
                  <c:v>-0.14454216157392799</c:v>
                </c:pt>
                <c:pt idx="1">
                  <c:v>-0.152954333738788</c:v>
                </c:pt>
                <c:pt idx="2">
                  <c:v>-0.28139293169316798</c:v>
                </c:pt>
                <c:pt idx="3">
                  <c:v>-0.41123142700501603</c:v>
                </c:pt>
                <c:pt idx="4">
                  <c:v>-0.435579512952881</c:v>
                </c:pt>
                <c:pt idx="5">
                  <c:v>-0.30546822859506201</c:v>
                </c:pt>
                <c:pt idx="6">
                  <c:v>-5.0391111313601501E-2</c:v>
                </c:pt>
                <c:pt idx="7">
                  <c:v>0.183113302736683</c:v>
                </c:pt>
                <c:pt idx="8">
                  <c:v>0.20559173509888401</c:v>
                </c:pt>
                <c:pt idx="9">
                  <c:v>5.4705270097588701E-2</c:v>
                </c:pt>
                <c:pt idx="10">
                  <c:v>0.220284385431288</c:v>
                </c:pt>
                <c:pt idx="11">
                  <c:v>0.48087520081381102</c:v>
                </c:pt>
                <c:pt idx="12">
                  <c:v>0.51526841409992896</c:v>
                </c:pt>
                <c:pt idx="13">
                  <c:v>0.31843964694763799</c:v>
                </c:pt>
              </c:numCache>
            </c:numRef>
          </c:val>
          <c:smooth val="0"/>
          <c:extLst>
            <c:ext xmlns:c16="http://schemas.microsoft.com/office/drawing/2014/chart" uri="{C3380CC4-5D6E-409C-BE32-E72D297353CC}">
              <c16:uniqueId val="{00000001-58C6-4B28-A617-47172C63AE9D}"/>
            </c:ext>
          </c:extLst>
        </c:ser>
        <c:dLbls>
          <c:showLegendKey val="0"/>
          <c:showVal val="0"/>
          <c:showCatName val="0"/>
          <c:showSerName val="0"/>
          <c:showPercent val="0"/>
          <c:showBubbleSize val="0"/>
        </c:dLbls>
        <c:smooth val="0"/>
        <c:axId val="207850880"/>
        <c:axId val="207852672"/>
      </c:lineChart>
      <c:catAx>
        <c:axId val="207850880"/>
        <c:scaling>
          <c:orientation val="minMax"/>
        </c:scaling>
        <c:delete val="0"/>
        <c:axPos val="b"/>
        <c:numFmt formatCode="General" sourceLinked="0"/>
        <c:majorTickMark val="none"/>
        <c:minorTickMark val="none"/>
        <c:tickLblPos val="nextTo"/>
        <c:crossAx val="207852672"/>
        <c:crosses val="autoZero"/>
        <c:auto val="1"/>
        <c:lblAlgn val="ctr"/>
        <c:lblOffset val="100"/>
        <c:noMultiLvlLbl val="0"/>
      </c:catAx>
      <c:valAx>
        <c:axId val="207852672"/>
        <c:scaling>
          <c:orientation val="minMax"/>
        </c:scaling>
        <c:delete val="0"/>
        <c:axPos val="l"/>
        <c:majorGridlines/>
        <c:numFmt formatCode="General" sourceLinked="1"/>
        <c:majorTickMark val="none"/>
        <c:minorTickMark val="none"/>
        <c:tickLblPos val="nextTo"/>
        <c:spPr>
          <a:ln w="9525">
            <a:noFill/>
          </a:ln>
        </c:spPr>
        <c:crossAx val="207850880"/>
        <c:crosses val="autoZero"/>
        <c:crossBetween val="between"/>
      </c:valAx>
    </c:plotArea>
    <c:legend>
      <c:legendPos val="b"/>
      <c:layout>
        <c:manualLayout>
          <c:xMode val="edge"/>
          <c:yMode val="edge"/>
          <c:x val="0.17814262322714247"/>
          <c:y val="0.2258528864796423"/>
          <c:w val="0.42658925088492372"/>
          <c:h val="6.057927432437779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175837951369739E-2"/>
          <c:y val="3.7008398950131235E-2"/>
          <c:w val="0.93498527953810595"/>
          <c:h val="0.80015406824146984"/>
        </c:manualLayout>
      </c:layout>
      <c:lineChart>
        <c:grouping val="standard"/>
        <c:varyColors val="0"/>
        <c:ser>
          <c:idx val="0"/>
          <c:order val="0"/>
          <c:tx>
            <c:strRef>
              <c:f>Evolution!$A$2</c:f>
              <c:strCache>
                <c:ptCount val="1"/>
                <c:pt idx="0">
                  <c:v>Tension</c:v>
                </c:pt>
              </c:strCache>
            </c:strRef>
          </c:tx>
          <c:spPr>
            <a:ln w="50800"/>
          </c:spPr>
          <c:marker>
            <c:symbol val="none"/>
          </c:marker>
          <c:cat>
            <c:strRef>
              <c:f>Evolution!$B$1:$O$1</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Evolution!$B$2:$O$2</c:f>
              <c:numCache>
                <c:formatCode>General</c:formatCode>
                <c:ptCount val="14"/>
                <c:pt idx="0">
                  <c:v>-3.6499717839205102E-2</c:v>
                </c:pt>
                <c:pt idx="1">
                  <c:v>-4.1587153385465599E-2</c:v>
                </c:pt>
                <c:pt idx="2">
                  <c:v>-0.21240036004850801</c:v>
                </c:pt>
                <c:pt idx="3">
                  <c:v>-0.329616564163486</c:v>
                </c:pt>
                <c:pt idx="4">
                  <c:v>-0.32924619284393303</c:v>
                </c:pt>
                <c:pt idx="5">
                  <c:v>-0.21044410707759401</c:v>
                </c:pt>
                <c:pt idx="6">
                  <c:v>0.107179766169254</c:v>
                </c:pt>
                <c:pt idx="7">
                  <c:v>0.38542297671330999</c:v>
                </c:pt>
                <c:pt idx="8">
                  <c:v>0.37656069082569799</c:v>
                </c:pt>
                <c:pt idx="9">
                  <c:v>0.20522751701070199</c:v>
                </c:pt>
                <c:pt idx="10">
                  <c:v>0.40902712576123701</c:v>
                </c:pt>
                <c:pt idx="11">
                  <c:v>0.69368811713015799</c:v>
                </c:pt>
                <c:pt idx="12">
                  <c:v>0.66510820442555096</c:v>
                </c:pt>
                <c:pt idx="13">
                  <c:v>0.46720860384081098</c:v>
                </c:pt>
              </c:numCache>
            </c:numRef>
          </c:val>
          <c:smooth val="0"/>
          <c:extLst>
            <c:ext xmlns:c16="http://schemas.microsoft.com/office/drawing/2014/chart" uri="{C3380CC4-5D6E-409C-BE32-E72D297353CC}">
              <c16:uniqueId val="{00000000-58C7-4668-9EC8-0F12660AFAA5}"/>
            </c:ext>
          </c:extLst>
        </c:ser>
        <c:ser>
          <c:idx val="1"/>
          <c:order val="1"/>
          <c:tx>
            <c:strRef>
              <c:f>Evolution!$A$3</c:f>
              <c:strCache>
                <c:ptCount val="1"/>
                <c:pt idx="0">
                  <c:v>Intensité d'Embauche</c:v>
                </c:pt>
              </c:strCache>
            </c:strRef>
          </c:tx>
          <c:marker>
            <c:symbol val="none"/>
          </c:marker>
          <c:cat>
            <c:strRef>
              <c:f>Evolution!$B$1:$O$1</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Evolution!$B$3:$O$3</c:f>
              <c:numCache>
                <c:formatCode>General</c:formatCode>
                <c:ptCount val="14"/>
                <c:pt idx="0">
                  <c:v>-0.15817873443184499</c:v>
                </c:pt>
                <c:pt idx="1">
                  <c:v>-0.21978633831660499</c:v>
                </c:pt>
                <c:pt idx="2">
                  <c:v>-0.268163257629426</c:v>
                </c:pt>
                <c:pt idx="3">
                  <c:v>-0.25182791922425102</c:v>
                </c:pt>
                <c:pt idx="4">
                  <c:v>-0.21211683909590801</c:v>
                </c:pt>
                <c:pt idx="5">
                  <c:v>-0.16605926538952101</c:v>
                </c:pt>
                <c:pt idx="6">
                  <c:v>-1.45059362095753E-3</c:v>
                </c:pt>
                <c:pt idx="7">
                  <c:v>7.7432019129199697E-2</c:v>
                </c:pt>
                <c:pt idx="8">
                  <c:v>8.1178140754167502E-2</c:v>
                </c:pt>
                <c:pt idx="9">
                  <c:v>6.4736565674590098E-3</c:v>
                </c:pt>
                <c:pt idx="10">
                  <c:v>0.19403083870333701</c:v>
                </c:pt>
                <c:pt idx="11">
                  <c:v>0.46357197466891997</c:v>
                </c:pt>
                <c:pt idx="12">
                  <c:v>0.50736461042177705</c:v>
                </c:pt>
                <c:pt idx="13">
                  <c:v>0.28488502006253402</c:v>
                </c:pt>
              </c:numCache>
            </c:numRef>
          </c:val>
          <c:smooth val="0"/>
          <c:extLst>
            <c:ext xmlns:c16="http://schemas.microsoft.com/office/drawing/2014/chart" uri="{C3380CC4-5D6E-409C-BE32-E72D297353CC}">
              <c16:uniqueId val="{00000001-58C7-4668-9EC8-0F12660AFAA5}"/>
            </c:ext>
          </c:extLst>
        </c:ser>
        <c:ser>
          <c:idx val="2"/>
          <c:order val="2"/>
          <c:tx>
            <c:strRef>
              <c:f>Evolution!$A$4</c:f>
              <c:strCache>
                <c:ptCount val="1"/>
                <c:pt idx="0">
                  <c:v>Lien Emploi Formation</c:v>
                </c:pt>
              </c:strCache>
            </c:strRef>
          </c:tx>
          <c:marker>
            <c:symbol val="none"/>
          </c:marker>
          <c:cat>
            <c:strRef>
              <c:f>Evolution!$B$1:$O$1</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Evolution!$B$4:$O$4</c:f>
              <c:numCache>
                <c:formatCode>General</c:formatCode>
                <c:ptCount val="14"/>
                <c:pt idx="0">
                  <c:v>-5.5244767990625901E-2</c:v>
                </c:pt>
                <c:pt idx="1">
                  <c:v>-6.8302252381187006E-2</c:v>
                </c:pt>
                <c:pt idx="2">
                  <c:v>-6.7770902465880495E-2</c:v>
                </c:pt>
                <c:pt idx="3">
                  <c:v>-6.9837154450119995E-2</c:v>
                </c:pt>
                <c:pt idx="4">
                  <c:v>-6.9610835201823096E-2</c:v>
                </c:pt>
                <c:pt idx="5">
                  <c:v>-6.9715433013311803E-2</c:v>
                </c:pt>
                <c:pt idx="6">
                  <c:v>-6.1892400562930203E-2</c:v>
                </c:pt>
                <c:pt idx="7">
                  <c:v>-4.6880535671527099E-2</c:v>
                </c:pt>
                <c:pt idx="8">
                  <c:v>-2.6202661048282502E-2</c:v>
                </c:pt>
                <c:pt idx="9">
                  <c:v>-1.26548689038108E-2</c:v>
                </c:pt>
                <c:pt idx="10">
                  <c:v>-7.4518072906382803E-3</c:v>
                </c:pt>
                <c:pt idx="11">
                  <c:v>-3.4559565733967099E-3</c:v>
                </c:pt>
                <c:pt idx="12">
                  <c:v>2.3321208508316001E-3</c:v>
                </c:pt>
                <c:pt idx="13">
                  <c:v>5.6739041446861004E-3</c:v>
                </c:pt>
              </c:numCache>
            </c:numRef>
          </c:val>
          <c:smooth val="0"/>
          <c:extLst>
            <c:ext xmlns:c16="http://schemas.microsoft.com/office/drawing/2014/chart" uri="{C3380CC4-5D6E-409C-BE32-E72D297353CC}">
              <c16:uniqueId val="{00000002-58C7-4668-9EC8-0F12660AFAA5}"/>
            </c:ext>
          </c:extLst>
        </c:ser>
        <c:ser>
          <c:idx val="3"/>
          <c:order val="3"/>
          <c:tx>
            <c:strRef>
              <c:f>Evolution!$A$5</c:f>
              <c:strCache>
                <c:ptCount val="1"/>
                <c:pt idx="0">
                  <c:v>Disponibilité de la Main d'Œuvre</c:v>
                </c:pt>
              </c:strCache>
            </c:strRef>
          </c:tx>
          <c:marker>
            <c:symbol val="none"/>
          </c:marker>
          <c:cat>
            <c:strRef>
              <c:f>Evolution!$B$1:$O$1</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Evolution!$B$5:$O$5</c:f>
              <c:numCache>
                <c:formatCode>General</c:formatCode>
                <c:ptCount val="14"/>
                <c:pt idx="0">
                  <c:v>0.30981642218072503</c:v>
                </c:pt>
                <c:pt idx="1">
                  <c:v>0.23836670422231701</c:v>
                </c:pt>
                <c:pt idx="2">
                  <c:v>0.158514343092065</c:v>
                </c:pt>
                <c:pt idx="3">
                  <c:v>0.113275463170307</c:v>
                </c:pt>
                <c:pt idx="4">
                  <c:v>5.9138541054253903E-2</c:v>
                </c:pt>
                <c:pt idx="5">
                  <c:v>8.7694202590449202E-2</c:v>
                </c:pt>
                <c:pt idx="6">
                  <c:v>0.109657439760679</c:v>
                </c:pt>
                <c:pt idx="7">
                  <c:v>0.14515939945547601</c:v>
                </c:pt>
                <c:pt idx="8">
                  <c:v>0.169472929862996</c:v>
                </c:pt>
                <c:pt idx="9">
                  <c:v>6.1419190775534503E-2</c:v>
                </c:pt>
                <c:pt idx="10">
                  <c:v>0.19090479885301001</c:v>
                </c:pt>
                <c:pt idx="11">
                  <c:v>0.36197533279361699</c:v>
                </c:pt>
                <c:pt idx="12">
                  <c:v>0.40587925238664402</c:v>
                </c:pt>
                <c:pt idx="13">
                  <c:v>0.379243362318685</c:v>
                </c:pt>
              </c:numCache>
            </c:numRef>
          </c:val>
          <c:smooth val="0"/>
          <c:extLst>
            <c:ext xmlns:c16="http://schemas.microsoft.com/office/drawing/2014/chart" uri="{C3380CC4-5D6E-409C-BE32-E72D297353CC}">
              <c16:uniqueId val="{00000003-58C7-4668-9EC8-0F12660AFAA5}"/>
            </c:ext>
          </c:extLst>
        </c:ser>
        <c:ser>
          <c:idx val="4"/>
          <c:order val="4"/>
          <c:tx>
            <c:strRef>
              <c:f>Evolution!$A$6</c:f>
              <c:strCache>
                <c:ptCount val="1"/>
                <c:pt idx="0">
                  <c:v>Non Durabilité des Emplois</c:v>
                </c:pt>
              </c:strCache>
            </c:strRef>
          </c:tx>
          <c:marker>
            <c:symbol val="none"/>
          </c:marker>
          <c:cat>
            <c:strRef>
              <c:f>Evolution!$B$1:$O$1</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Evolution!$B$6:$O$6</c:f>
              <c:numCache>
                <c:formatCode>General</c:formatCode>
                <c:ptCount val="14"/>
                <c:pt idx="0">
                  <c:v>0.142761847643739</c:v>
                </c:pt>
                <c:pt idx="1">
                  <c:v>0.142496889086451</c:v>
                </c:pt>
                <c:pt idx="2">
                  <c:v>0.112902461058921</c:v>
                </c:pt>
                <c:pt idx="3">
                  <c:v>0.114567505330568</c:v>
                </c:pt>
                <c:pt idx="4">
                  <c:v>8.2866440218823001E-2</c:v>
                </c:pt>
                <c:pt idx="5">
                  <c:v>2.7033331239809801E-2</c:v>
                </c:pt>
                <c:pt idx="6">
                  <c:v>-7.2278451126129004E-2</c:v>
                </c:pt>
                <c:pt idx="7">
                  <c:v>-0.15966185706246699</c:v>
                </c:pt>
                <c:pt idx="8">
                  <c:v>-0.232297107226377</c:v>
                </c:pt>
                <c:pt idx="9">
                  <c:v>-0.196190454458881</c:v>
                </c:pt>
                <c:pt idx="10">
                  <c:v>-0.21758967948232699</c:v>
                </c:pt>
                <c:pt idx="11">
                  <c:v>-0.285760984390594</c:v>
                </c:pt>
                <c:pt idx="12">
                  <c:v>-0.27273254054739898</c:v>
                </c:pt>
                <c:pt idx="13">
                  <c:v>-0.22828452526002899</c:v>
                </c:pt>
              </c:numCache>
            </c:numRef>
          </c:val>
          <c:smooth val="0"/>
          <c:extLst>
            <c:ext xmlns:c16="http://schemas.microsoft.com/office/drawing/2014/chart" uri="{C3380CC4-5D6E-409C-BE32-E72D297353CC}">
              <c16:uniqueId val="{00000004-58C7-4668-9EC8-0F12660AFAA5}"/>
            </c:ext>
          </c:extLst>
        </c:ser>
        <c:ser>
          <c:idx val="5"/>
          <c:order val="5"/>
          <c:tx>
            <c:strRef>
              <c:f>Evolution!$A$7</c:f>
              <c:strCache>
                <c:ptCount val="1"/>
                <c:pt idx="0">
                  <c:v>Conditions de travail</c:v>
                </c:pt>
              </c:strCache>
            </c:strRef>
          </c:tx>
          <c:marker>
            <c:symbol val="none"/>
          </c:marker>
          <c:cat>
            <c:strRef>
              <c:f>Evolution!$B$1:$O$1</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Evolution!$B$7:$O$7</c:f>
              <c:numCache>
                <c:formatCode>General</c:formatCode>
                <c:ptCount val="14"/>
                <c:pt idx="0">
                  <c:v>-5.1175297359425199E-2</c:v>
                </c:pt>
                <c:pt idx="1">
                  <c:v>-5.4758048889053099E-2</c:v>
                </c:pt>
                <c:pt idx="2">
                  <c:v>-6.2334804522303701E-2</c:v>
                </c:pt>
                <c:pt idx="3">
                  <c:v>-6.6188755173471003E-2</c:v>
                </c:pt>
                <c:pt idx="4">
                  <c:v>-2.46107676777736E-2</c:v>
                </c:pt>
                <c:pt idx="5">
                  <c:v>-2.6460425278826898E-2</c:v>
                </c:pt>
                <c:pt idx="6">
                  <c:v>-2.8573224156215601E-2</c:v>
                </c:pt>
                <c:pt idx="7">
                  <c:v>-0.113557871181172</c:v>
                </c:pt>
                <c:pt idx="8">
                  <c:v>-0.13418247502102101</c:v>
                </c:pt>
                <c:pt idx="9">
                  <c:v>-0.150146707062351</c:v>
                </c:pt>
                <c:pt idx="10">
                  <c:v>-0.15943073709517899</c:v>
                </c:pt>
                <c:pt idx="11">
                  <c:v>-0.168880557286991</c:v>
                </c:pt>
                <c:pt idx="12">
                  <c:v>-0.174403654473436</c:v>
                </c:pt>
                <c:pt idx="13">
                  <c:v>-0.18215266381216699</c:v>
                </c:pt>
              </c:numCache>
            </c:numRef>
          </c:val>
          <c:smooth val="0"/>
          <c:extLst>
            <c:ext xmlns:c16="http://schemas.microsoft.com/office/drawing/2014/chart" uri="{C3380CC4-5D6E-409C-BE32-E72D297353CC}">
              <c16:uniqueId val="{00000005-58C7-4668-9EC8-0F12660AFAA5}"/>
            </c:ext>
          </c:extLst>
        </c:ser>
        <c:ser>
          <c:idx val="6"/>
          <c:order val="6"/>
          <c:tx>
            <c:strRef>
              <c:f>Evolution!$A$8</c:f>
              <c:strCache>
                <c:ptCount val="1"/>
                <c:pt idx="0">
                  <c:v>Inadéquation Géographique</c:v>
                </c:pt>
              </c:strCache>
            </c:strRef>
          </c:tx>
          <c:marker>
            <c:symbol val="none"/>
          </c:marker>
          <c:cat>
            <c:strRef>
              <c:f>Evolution!$B$1:$O$1</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Evolution!$B$8:$O$8</c:f>
              <c:numCache>
                <c:formatCode>General</c:formatCode>
                <c:ptCount val="14"/>
                <c:pt idx="0">
                  <c:v>-0.499140061991454</c:v>
                </c:pt>
                <c:pt idx="1">
                  <c:v>-0.41213403126880199</c:v>
                </c:pt>
                <c:pt idx="2">
                  <c:v>-0.44180512056805898</c:v>
                </c:pt>
                <c:pt idx="3">
                  <c:v>-0.43536560986232098</c:v>
                </c:pt>
                <c:pt idx="4">
                  <c:v>-0.41416368502711298</c:v>
                </c:pt>
                <c:pt idx="5">
                  <c:v>-0.39699579040979699</c:v>
                </c:pt>
                <c:pt idx="6">
                  <c:v>-0.301493702738033</c:v>
                </c:pt>
                <c:pt idx="7">
                  <c:v>-0.29839213407173198</c:v>
                </c:pt>
                <c:pt idx="8">
                  <c:v>-0.35315651287729699</c:v>
                </c:pt>
                <c:pt idx="9">
                  <c:v>-0.33966367291024002</c:v>
                </c:pt>
                <c:pt idx="10">
                  <c:v>-0.34886725786206202</c:v>
                </c:pt>
                <c:pt idx="11">
                  <c:v>-0.26281357462854799</c:v>
                </c:pt>
                <c:pt idx="12">
                  <c:v>-0.25196963060879002</c:v>
                </c:pt>
                <c:pt idx="13">
                  <c:v>-0.29772884178227998</c:v>
                </c:pt>
              </c:numCache>
            </c:numRef>
          </c:val>
          <c:smooth val="0"/>
          <c:extLst>
            <c:ext xmlns:c16="http://schemas.microsoft.com/office/drawing/2014/chart" uri="{C3380CC4-5D6E-409C-BE32-E72D297353CC}">
              <c16:uniqueId val="{00000006-58C7-4668-9EC8-0F12660AFAA5}"/>
            </c:ext>
          </c:extLst>
        </c:ser>
        <c:ser>
          <c:idx val="7"/>
          <c:order val="7"/>
          <c:tx>
            <c:strRef>
              <c:f>Evolution!$A$9</c:f>
              <c:strCache>
                <c:ptCount val="1"/>
                <c:pt idx="0">
                  <c:v>Non-attractivité salariale</c:v>
                </c:pt>
              </c:strCache>
            </c:strRef>
          </c:tx>
          <c:marker>
            <c:symbol val="none"/>
          </c:marker>
          <c:cat>
            <c:strRef>
              <c:f>Evolution!$B$1:$O$1</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Evolution!$B$9:$O$9</c:f>
              <c:numCache>
                <c:formatCode>General</c:formatCode>
                <c:ptCount val="14"/>
                <c:pt idx="0">
                  <c:v>0.40277940078135499</c:v>
                </c:pt>
                <c:pt idx="13">
                  <c:v>-9.8990683639483303E-3</c:v>
                </c:pt>
              </c:numCache>
            </c:numRef>
          </c:val>
          <c:smooth val="0"/>
          <c:extLst>
            <c:ext xmlns:c16="http://schemas.microsoft.com/office/drawing/2014/chart" uri="{C3380CC4-5D6E-409C-BE32-E72D297353CC}">
              <c16:uniqueId val="{00000000-EFA6-4219-93A4-6F1A16AB7A06}"/>
            </c:ext>
          </c:extLst>
        </c:ser>
        <c:dLbls>
          <c:showLegendKey val="0"/>
          <c:showVal val="0"/>
          <c:showCatName val="0"/>
          <c:showSerName val="0"/>
          <c:showPercent val="0"/>
          <c:showBubbleSize val="0"/>
        </c:dLbls>
        <c:smooth val="0"/>
        <c:axId val="182922240"/>
        <c:axId val="182936320"/>
      </c:lineChart>
      <c:catAx>
        <c:axId val="182922240"/>
        <c:scaling>
          <c:orientation val="minMax"/>
        </c:scaling>
        <c:delete val="0"/>
        <c:axPos val="b"/>
        <c:numFmt formatCode="General" sourceLinked="0"/>
        <c:majorTickMark val="none"/>
        <c:minorTickMark val="none"/>
        <c:tickLblPos val="nextTo"/>
        <c:crossAx val="182936320"/>
        <c:crosses val="autoZero"/>
        <c:auto val="1"/>
        <c:lblAlgn val="ctr"/>
        <c:lblOffset val="100"/>
        <c:noMultiLvlLbl val="0"/>
      </c:catAx>
      <c:valAx>
        <c:axId val="182936320"/>
        <c:scaling>
          <c:orientation val="minMax"/>
          <c:max val="1"/>
          <c:min val="-0.8"/>
        </c:scaling>
        <c:delete val="0"/>
        <c:axPos val="l"/>
        <c:majorGridlines/>
        <c:numFmt formatCode="General" sourceLinked="1"/>
        <c:majorTickMark val="none"/>
        <c:minorTickMark val="none"/>
        <c:tickLblPos val="nextTo"/>
        <c:spPr>
          <a:ln w="9525">
            <a:noFill/>
          </a:ln>
        </c:spPr>
        <c:crossAx val="182922240"/>
        <c:crosses val="autoZero"/>
        <c:crossBetween val="between"/>
      </c:valAx>
    </c:plotArea>
    <c:legend>
      <c:legendPos val="b"/>
      <c:layout>
        <c:manualLayout>
          <c:xMode val="edge"/>
          <c:yMode val="edge"/>
          <c:x val="1.8176350229470454E-2"/>
          <c:y val="0.84750419947506561"/>
          <c:w val="0.78495737400882837"/>
          <c:h val="0.15249567488274493"/>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512677132140861"/>
          <c:y val="8.2678211040353028E-2"/>
          <c:w val="0.42441722101021084"/>
          <c:h val="0.7414618690591962"/>
        </c:manualLayout>
      </c:layout>
      <c:radarChart>
        <c:radarStyle val="marker"/>
        <c:varyColors val="0"/>
        <c:ser>
          <c:idx val="0"/>
          <c:order val="0"/>
          <c:tx>
            <c:strRef>
              <c:f>Evolution!$B$15</c:f>
              <c:strCache>
                <c:ptCount val="1"/>
                <c:pt idx="0">
                  <c:v>ARA</c:v>
                </c:pt>
              </c:strCache>
            </c:strRef>
          </c:tx>
          <c:marker>
            <c:symbol val="none"/>
          </c:marker>
          <c:cat>
            <c:strRef>
              <c:f>Evolution!$A$16:$A$23</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Evolution!$B$16:$B$23</c:f>
              <c:numCache>
                <c:formatCode>General</c:formatCode>
                <c:ptCount val="8"/>
                <c:pt idx="0">
                  <c:v>0.46720860384081098</c:v>
                </c:pt>
                <c:pt idx="1">
                  <c:v>0.28488502006253402</c:v>
                </c:pt>
                <c:pt idx="2">
                  <c:v>5.6739041446861004E-3</c:v>
                </c:pt>
                <c:pt idx="3">
                  <c:v>0.379243362318685</c:v>
                </c:pt>
                <c:pt idx="4">
                  <c:v>-0.22828452526002899</c:v>
                </c:pt>
                <c:pt idx="5">
                  <c:v>-0.18215266381216699</c:v>
                </c:pt>
                <c:pt idx="6">
                  <c:v>-0.29772884178227998</c:v>
                </c:pt>
                <c:pt idx="7">
                  <c:v>-9.8990683639483303E-3</c:v>
                </c:pt>
              </c:numCache>
            </c:numRef>
          </c:val>
          <c:extLst>
            <c:ext xmlns:c16="http://schemas.microsoft.com/office/drawing/2014/chart" uri="{C3380CC4-5D6E-409C-BE32-E72D297353CC}">
              <c16:uniqueId val="{00000000-6EC6-4B28-91F6-CB0B2B21E9EB}"/>
            </c:ext>
          </c:extLst>
        </c:ser>
        <c:ser>
          <c:idx val="1"/>
          <c:order val="1"/>
          <c:tx>
            <c:strRef>
              <c:f>Evolution!$C$15</c:f>
              <c:strCache>
                <c:ptCount val="1"/>
                <c:pt idx="0">
                  <c:v>France</c:v>
                </c:pt>
              </c:strCache>
            </c:strRef>
          </c:tx>
          <c:marker>
            <c:symbol val="none"/>
          </c:marker>
          <c:cat>
            <c:strRef>
              <c:f>Evolution!$A$16:$A$23</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Evolution!$C$16:$C$23</c:f>
              <c:numCache>
                <c:formatCode>General</c:formatCode>
                <c:ptCount val="8"/>
                <c:pt idx="0">
                  <c:v>0.31843964694763799</c:v>
                </c:pt>
                <c:pt idx="1">
                  <c:v>0.17510292817829401</c:v>
                </c:pt>
                <c:pt idx="2">
                  <c:v>-1.1772277283114399E-2</c:v>
                </c:pt>
                <c:pt idx="3">
                  <c:v>0.20729162736916701</c:v>
                </c:pt>
                <c:pt idx="4">
                  <c:v>-0.15542532617587301</c:v>
                </c:pt>
                <c:pt idx="5">
                  <c:v>-0.16837882025561299</c:v>
                </c:pt>
                <c:pt idx="6">
                  <c:v>-0.290259871585896</c:v>
                </c:pt>
                <c:pt idx="7">
                  <c:v>2.5587965913454601E-2</c:v>
                </c:pt>
              </c:numCache>
            </c:numRef>
          </c:val>
          <c:extLst>
            <c:ext xmlns:c16="http://schemas.microsoft.com/office/drawing/2014/chart" uri="{C3380CC4-5D6E-409C-BE32-E72D297353CC}">
              <c16:uniqueId val="{00000001-6EC6-4B28-91F6-CB0B2B21E9EB}"/>
            </c:ext>
          </c:extLst>
        </c:ser>
        <c:dLbls>
          <c:showLegendKey val="0"/>
          <c:showVal val="0"/>
          <c:showCatName val="0"/>
          <c:showSerName val="0"/>
          <c:showPercent val="0"/>
          <c:showBubbleSize val="0"/>
        </c:dLbls>
        <c:axId val="207906304"/>
        <c:axId val="207907840"/>
      </c:radarChart>
      <c:catAx>
        <c:axId val="207906304"/>
        <c:scaling>
          <c:orientation val="minMax"/>
        </c:scaling>
        <c:delete val="0"/>
        <c:axPos val="b"/>
        <c:majorGridlines/>
        <c:numFmt formatCode="General" sourceLinked="0"/>
        <c:majorTickMark val="out"/>
        <c:minorTickMark val="none"/>
        <c:tickLblPos val="nextTo"/>
        <c:crossAx val="207907840"/>
        <c:crosses val="autoZero"/>
        <c:auto val="1"/>
        <c:lblAlgn val="ctr"/>
        <c:lblOffset val="100"/>
        <c:noMultiLvlLbl val="0"/>
      </c:catAx>
      <c:valAx>
        <c:axId val="207907840"/>
        <c:scaling>
          <c:orientation val="minMax"/>
          <c:min val="-0.60000000000000009"/>
        </c:scaling>
        <c:delete val="0"/>
        <c:axPos val="l"/>
        <c:majorGridlines/>
        <c:numFmt formatCode="General" sourceLinked="1"/>
        <c:majorTickMark val="cross"/>
        <c:minorTickMark val="none"/>
        <c:tickLblPos val="nextTo"/>
        <c:crossAx val="207906304"/>
        <c:crosses val="autoZero"/>
        <c:crossBetween val="between"/>
      </c:valAx>
    </c:plotArea>
    <c:legend>
      <c:legendPos val="b"/>
      <c:layout>
        <c:manualLayout>
          <c:xMode val="edge"/>
          <c:yMode val="edge"/>
          <c:x val="3.4172334601954818E-2"/>
          <c:y val="0.34108123934707363"/>
          <c:w val="0.16844733369214826"/>
          <c:h val="4.802898641653857E-2"/>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214983160024995"/>
          <c:y val="0.12793067210892642"/>
          <c:w val="0.48755570602218412"/>
          <c:h val="0.70587884345782081"/>
        </c:manualLayout>
      </c:layout>
      <c:radarChart>
        <c:radarStyle val="marker"/>
        <c:varyColors val="0"/>
        <c:ser>
          <c:idx val="0"/>
          <c:order val="0"/>
          <c:tx>
            <c:strRef>
              <c:f>Evolution!$B$25</c:f>
              <c:strCache>
                <c:ptCount val="1"/>
                <c:pt idx="0">
                  <c:v>2011</c:v>
                </c:pt>
              </c:strCache>
            </c:strRef>
          </c:tx>
          <c:marker>
            <c:symbol val="none"/>
          </c:marker>
          <c:cat>
            <c:strRef>
              <c:f>Evolution!$A$26:$A$33</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Evolution!$B$26:$B$33</c:f>
              <c:numCache>
                <c:formatCode>General</c:formatCode>
                <c:ptCount val="8"/>
                <c:pt idx="0">
                  <c:v>-3.6499717839205102E-2</c:v>
                </c:pt>
                <c:pt idx="1">
                  <c:v>-0.15817873443184499</c:v>
                </c:pt>
                <c:pt idx="2">
                  <c:v>-5.5244767990625901E-2</c:v>
                </c:pt>
                <c:pt idx="3">
                  <c:v>0.30981642218072503</c:v>
                </c:pt>
                <c:pt idx="4">
                  <c:v>0.142761847643739</c:v>
                </c:pt>
                <c:pt idx="5">
                  <c:v>-5.1175297359425199E-2</c:v>
                </c:pt>
                <c:pt idx="6">
                  <c:v>-0.499140061991454</c:v>
                </c:pt>
                <c:pt idx="7">
                  <c:v>0.40277940078135499</c:v>
                </c:pt>
              </c:numCache>
            </c:numRef>
          </c:val>
          <c:extLst>
            <c:ext xmlns:c16="http://schemas.microsoft.com/office/drawing/2014/chart" uri="{C3380CC4-5D6E-409C-BE32-E72D297353CC}">
              <c16:uniqueId val="{00000000-12D9-48E9-AF2B-B512DD0F1F64}"/>
            </c:ext>
          </c:extLst>
        </c:ser>
        <c:ser>
          <c:idx val="1"/>
          <c:order val="1"/>
          <c:tx>
            <c:strRef>
              <c:f>Evolution!$C$25</c:f>
              <c:strCache>
                <c:ptCount val="1"/>
                <c:pt idx="0">
                  <c:v>2017</c:v>
                </c:pt>
              </c:strCache>
            </c:strRef>
          </c:tx>
          <c:marker>
            <c:symbol val="none"/>
          </c:marker>
          <c:cat>
            <c:strRef>
              <c:f>Evolution!$A$26:$A$33</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Evolution!$C$26:$C$33</c:f>
              <c:numCache>
                <c:formatCode>General</c:formatCode>
                <c:ptCount val="8"/>
                <c:pt idx="0">
                  <c:v>0.107179766169254</c:v>
                </c:pt>
                <c:pt idx="1">
                  <c:v>-1.45059362095753E-3</c:v>
                </c:pt>
                <c:pt idx="2">
                  <c:v>-6.1892400562930203E-2</c:v>
                </c:pt>
                <c:pt idx="3">
                  <c:v>0.109657439760679</c:v>
                </c:pt>
                <c:pt idx="4">
                  <c:v>-7.2278451126129004E-2</c:v>
                </c:pt>
                <c:pt idx="5">
                  <c:v>-2.8573224156215601E-2</c:v>
                </c:pt>
                <c:pt idx="6">
                  <c:v>-0.301493702738033</c:v>
                </c:pt>
              </c:numCache>
            </c:numRef>
          </c:val>
          <c:extLst>
            <c:ext xmlns:c16="http://schemas.microsoft.com/office/drawing/2014/chart" uri="{C3380CC4-5D6E-409C-BE32-E72D297353CC}">
              <c16:uniqueId val="{00000001-12D9-48E9-AF2B-B512DD0F1F64}"/>
            </c:ext>
          </c:extLst>
        </c:ser>
        <c:ser>
          <c:idx val="2"/>
          <c:order val="2"/>
          <c:tx>
            <c:strRef>
              <c:f>Evolution!$D$25</c:f>
              <c:strCache>
                <c:ptCount val="1"/>
                <c:pt idx="0">
                  <c:v>2024</c:v>
                </c:pt>
              </c:strCache>
            </c:strRef>
          </c:tx>
          <c:marker>
            <c:symbol val="none"/>
          </c:marker>
          <c:cat>
            <c:strRef>
              <c:f>Evolution!$A$26:$A$33</c:f>
              <c:strCache>
                <c:ptCount val="8"/>
                <c:pt idx="0">
                  <c:v>Tension</c:v>
                </c:pt>
                <c:pt idx="1">
                  <c:v>Intensité d'Embauche</c:v>
                </c:pt>
                <c:pt idx="2">
                  <c:v>Lien Emploi Formation</c:v>
                </c:pt>
                <c:pt idx="3">
                  <c:v>Disponibilité de la Main d'Œuvre</c:v>
                </c:pt>
                <c:pt idx="4">
                  <c:v>Non Durabilité des Emplois</c:v>
                </c:pt>
                <c:pt idx="5">
                  <c:v>Conditions de travail</c:v>
                </c:pt>
                <c:pt idx="6">
                  <c:v>Inadéquation Géographique</c:v>
                </c:pt>
                <c:pt idx="7">
                  <c:v>Non-attractivité salariale</c:v>
                </c:pt>
              </c:strCache>
            </c:strRef>
          </c:cat>
          <c:val>
            <c:numRef>
              <c:f>Evolution!$D$26:$D$33</c:f>
              <c:numCache>
                <c:formatCode>General</c:formatCode>
                <c:ptCount val="8"/>
                <c:pt idx="0">
                  <c:v>0.46720860384081098</c:v>
                </c:pt>
                <c:pt idx="1">
                  <c:v>0.28488502006253402</c:v>
                </c:pt>
                <c:pt idx="2">
                  <c:v>5.6739041446861004E-3</c:v>
                </c:pt>
                <c:pt idx="3">
                  <c:v>0.379243362318685</c:v>
                </c:pt>
                <c:pt idx="4">
                  <c:v>-0.22828452526002899</c:v>
                </c:pt>
                <c:pt idx="5">
                  <c:v>-0.18215266381216699</c:v>
                </c:pt>
                <c:pt idx="6">
                  <c:v>-0.29772884178227998</c:v>
                </c:pt>
                <c:pt idx="7">
                  <c:v>-9.8990683639483303E-3</c:v>
                </c:pt>
              </c:numCache>
            </c:numRef>
          </c:val>
          <c:extLst>
            <c:ext xmlns:c16="http://schemas.microsoft.com/office/drawing/2014/chart" uri="{C3380CC4-5D6E-409C-BE32-E72D297353CC}">
              <c16:uniqueId val="{00000002-12D9-48E9-AF2B-B512DD0F1F64}"/>
            </c:ext>
          </c:extLst>
        </c:ser>
        <c:dLbls>
          <c:showLegendKey val="0"/>
          <c:showVal val="0"/>
          <c:showCatName val="0"/>
          <c:showSerName val="0"/>
          <c:showPercent val="0"/>
          <c:showBubbleSize val="0"/>
        </c:dLbls>
        <c:axId val="209531264"/>
        <c:axId val="209532800"/>
      </c:radarChart>
      <c:catAx>
        <c:axId val="209531264"/>
        <c:scaling>
          <c:orientation val="minMax"/>
        </c:scaling>
        <c:delete val="0"/>
        <c:axPos val="b"/>
        <c:majorGridlines/>
        <c:numFmt formatCode="General" sourceLinked="0"/>
        <c:majorTickMark val="out"/>
        <c:minorTickMark val="none"/>
        <c:tickLblPos val="nextTo"/>
        <c:crossAx val="209532800"/>
        <c:crosses val="autoZero"/>
        <c:auto val="1"/>
        <c:lblAlgn val="ctr"/>
        <c:lblOffset val="100"/>
        <c:noMultiLvlLbl val="0"/>
      </c:catAx>
      <c:valAx>
        <c:axId val="209532800"/>
        <c:scaling>
          <c:orientation val="minMax"/>
        </c:scaling>
        <c:delete val="0"/>
        <c:axPos val="l"/>
        <c:majorGridlines/>
        <c:numFmt formatCode="General" sourceLinked="1"/>
        <c:majorTickMark val="cross"/>
        <c:minorTickMark val="none"/>
        <c:tickLblPos val="nextTo"/>
        <c:crossAx val="209531264"/>
        <c:crosses val="autoZero"/>
        <c:crossBetween val="between"/>
      </c:valAx>
    </c:plotArea>
    <c:legend>
      <c:legendPos val="b"/>
      <c:layout>
        <c:manualLayout>
          <c:xMode val="edge"/>
          <c:yMode val="edge"/>
          <c:x val="0.6632843710070222"/>
          <c:y val="8.4115359074091636E-2"/>
          <c:w val="0.29479048128692653"/>
          <c:h val="4.8414761407836071E-2"/>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959457493675391E-2"/>
          <c:y val="3.0494203299964388E-2"/>
          <c:w val="0.94075038454909576"/>
          <c:h val="0.925611258391696"/>
        </c:manualLayout>
      </c:layout>
      <c:lineChart>
        <c:grouping val="standard"/>
        <c:varyColors val="0"/>
        <c:ser>
          <c:idx val="0"/>
          <c:order val="0"/>
          <c:tx>
            <c:strRef>
              <c:f>Synthèse!$A$39</c:f>
              <c:strCache>
                <c:ptCount val="1"/>
                <c:pt idx="0">
                  <c:v>Ain</c:v>
                </c:pt>
              </c:strCache>
            </c:strRef>
          </c:tx>
          <c:marker>
            <c:symbol val="none"/>
          </c:marker>
          <c:cat>
            <c:strRef>
              <c:f>Synthèse!$B$38:$O$38</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Synthèse!$B$39:$O$39</c:f>
              <c:numCache>
                <c:formatCode>General</c:formatCode>
                <c:ptCount val="14"/>
                <c:pt idx="0">
                  <c:v>0.102158790994854</c:v>
                </c:pt>
                <c:pt idx="1">
                  <c:v>4.0027406388020902E-2</c:v>
                </c:pt>
                <c:pt idx="2">
                  <c:v>-0.175776180426303</c:v>
                </c:pt>
                <c:pt idx="3">
                  <c:v>-0.27622464247956602</c:v>
                </c:pt>
                <c:pt idx="4">
                  <c:v>-0.22356119740723701</c:v>
                </c:pt>
                <c:pt idx="5">
                  <c:v>-0.134447439025277</c:v>
                </c:pt>
                <c:pt idx="6">
                  <c:v>0.104065595882882</c:v>
                </c:pt>
                <c:pt idx="7">
                  <c:v>0.40829260394490702</c:v>
                </c:pt>
                <c:pt idx="8">
                  <c:v>0.43939587512435302</c:v>
                </c:pt>
                <c:pt idx="9">
                  <c:v>0.31361447667027198</c:v>
                </c:pt>
                <c:pt idx="10">
                  <c:v>0.31361447667027198</c:v>
                </c:pt>
                <c:pt idx="11">
                  <c:v>0.33503309130157399</c:v>
                </c:pt>
                <c:pt idx="12">
                  <c:v>0.60652966826322796</c:v>
                </c:pt>
                <c:pt idx="13">
                  <c:v>0.671980837157241</c:v>
                </c:pt>
              </c:numCache>
            </c:numRef>
          </c:val>
          <c:smooth val="0"/>
          <c:extLst>
            <c:ext xmlns:c16="http://schemas.microsoft.com/office/drawing/2014/chart" uri="{C3380CC4-5D6E-409C-BE32-E72D297353CC}">
              <c16:uniqueId val="{00000000-402A-4F38-8BA3-F975243C118B}"/>
            </c:ext>
          </c:extLst>
        </c:ser>
        <c:ser>
          <c:idx val="1"/>
          <c:order val="1"/>
          <c:tx>
            <c:strRef>
              <c:f>Synthèse!$A$40</c:f>
              <c:strCache>
                <c:ptCount val="1"/>
                <c:pt idx="0">
                  <c:v>Allier</c:v>
                </c:pt>
              </c:strCache>
            </c:strRef>
          </c:tx>
          <c:marker>
            <c:symbol val="none"/>
          </c:marker>
          <c:cat>
            <c:strRef>
              <c:f>Synthèse!$B$38:$O$38</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Synthèse!$B$40:$O$40</c:f>
              <c:numCache>
                <c:formatCode>General</c:formatCode>
                <c:ptCount val="14"/>
                <c:pt idx="0">
                  <c:v>-0.120722725229195</c:v>
                </c:pt>
                <c:pt idx="1">
                  <c:v>-0.152013144870599</c:v>
                </c:pt>
                <c:pt idx="2">
                  <c:v>-0.26315424871554499</c:v>
                </c:pt>
                <c:pt idx="3">
                  <c:v>-0.39915725326536999</c:v>
                </c:pt>
                <c:pt idx="4">
                  <c:v>-0.45765363078774501</c:v>
                </c:pt>
                <c:pt idx="5">
                  <c:v>-0.36767242790298099</c:v>
                </c:pt>
                <c:pt idx="6">
                  <c:v>-4.4655422264596498E-2</c:v>
                </c:pt>
                <c:pt idx="7">
                  <c:v>0.17690362874445401</c:v>
                </c:pt>
                <c:pt idx="8">
                  <c:v>0.14337096520290099</c:v>
                </c:pt>
                <c:pt idx="9">
                  <c:v>3.5385134571933499E-2</c:v>
                </c:pt>
                <c:pt idx="10">
                  <c:v>3.5385134571933499E-2</c:v>
                </c:pt>
                <c:pt idx="11">
                  <c:v>0.31964751671057201</c:v>
                </c:pt>
                <c:pt idx="12">
                  <c:v>0.58802228927396805</c:v>
                </c:pt>
                <c:pt idx="13">
                  <c:v>0.52184225804669304</c:v>
                </c:pt>
              </c:numCache>
            </c:numRef>
          </c:val>
          <c:smooth val="0"/>
          <c:extLst>
            <c:ext xmlns:c16="http://schemas.microsoft.com/office/drawing/2014/chart" uri="{C3380CC4-5D6E-409C-BE32-E72D297353CC}">
              <c16:uniqueId val="{00000001-402A-4F38-8BA3-F975243C118B}"/>
            </c:ext>
          </c:extLst>
        </c:ser>
        <c:ser>
          <c:idx val="2"/>
          <c:order val="2"/>
          <c:tx>
            <c:strRef>
              <c:f>Synthèse!$A$41</c:f>
              <c:strCache>
                <c:ptCount val="1"/>
                <c:pt idx="0">
                  <c:v>Auvergne-Rhône-Alpes</c:v>
                </c:pt>
              </c:strCache>
            </c:strRef>
          </c:tx>
          <c:spPr>
            <a:ln w="44450"/>
          </c:spPr>
          <c:marker>
            <c:symbol val="none"/>
          </c:marker>
          <c:cat>
            <c:strRef>
              <c:f>Synthèse!$B$38:$O$38</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Synthèse!$B$41:$O$41</c:f>
              <c:numCache>
                <c:formatCode>0.00</c:formatCode>
                <c:ptCount val="14"/>
                <c:pt idx="0">
                  <c:v>-3.6499717839205102E-2</c:v>
                </c:pt>
                <c:pt idx="1">
                  <c:v>-4.1587153385465599E-2</c:v>
                </c:pt>
                <c:pt idx="2">
                  <c:v>-0.21240036004850801</c:v>
                </c:pt>
                <c:pt idx="3">
                  <c:v>-0.329616564163486</c:v>
                </c:pt>
                <c:pt idx="4">
                  <c:v>-0.32924619284393303</c:v>
                </c:pt>
                <c:pt idx="5">
                  <c:v>-0.21044410707759401</c:v>
                </c:pt>
                <c:pt idx="6">
                  <c:v>0.107179766169254</c:v>
                </c:pt>
                <c:pt idx="7">
                  <c:v>0.38542297671330999</c:v>
                </c:pt>
                <c:pt idx="8">
                  <c:v>0.37656069082569799</c:v>
                </c:pt>
                <c:pt idx="9">
                  <c:v>0.20522751701070199</c:v>
                </c:pt>
                <c:pt idx="10">
                  <c:v>0.40902712576123701</c:v>
                </c:pt>
                <c:pt idx="11">
                  <c:v>0.69368811713015799</c:v>
                </c:pt>
                <c:pt idx="12">
                  <c:v>0.66510820442555096</c:v>
                </c:pt>
                <c:pt idx="13">
                  <c:v>0.46720860384081098</c:v>
                </c:pt>
              </c:numCache>
            </c:numRef>
          </c:val>
          <c:smooth val="0"/>
          <c:extLst>
            <c:ext xmlns:c16="http://schemas.microsoft.com/office/drawing/2014/chart" uri="{C3380CC4-5D6E-409C-BE32-E72D297353CC}">
              <c16:uniqueId val="{00000002-402A-4F38-8BA3-F975243C118B}"/>
            </c:ext>
          </c:extLst>
        </c:ser>
        <c:dLbls>
          <c:showLegendKey val="0"/>
          <c:showVal val="0"/>
          <c:showCatName val="0"/>
          <c:showSerName val="0"/>
          <c:showPercent val="0"/>
          <c:showBubbleSize val="0"/>
        </c:dLbls>
        <c:smooth val="0"/>
        <c:axId val="209566720"/>
        <c:axId val="209572608"/>
      </c:lineChart>
      <c:catAx>
        <c:axId val="209566720"/>
        <c:scaling>
          <c:orientation val="minMax"/>
        </c:scaling>
        <c:delete val="0"/>
        <c:axPos val="b"/>
        <c:numFmt formatCode="General" sourceLinked="0"/>
        <c:majorTickMark val="out"/>
        <c:minorTickMark val="none"/>
        <c:tickLblPos val="nextTo"/>
        <c:crossAx val="209572608"/>
        <c:crosses val="autoZero"/>
        <c:auto val="1"/>
        <c:lblAlgn val="ctr"/>
        <c:lblOffset val="100"/>
        <c:noMultiLvlLbl val="0"/>
      </c:catAx>
      <c:valAx>
        <c:axId val="209572608"/>
        <c:scaling>
          <c:orientation val="minMax"/>
        </c:scaling>
        <c:delete val="0"/>
        <c:axPos val="l"/>
        <c:majorGridlines/>
        <c:numFmt formatCode="General" sourceLinked="1"/>
        <c:majorTickMark val="out"/>
        <c:minorTickMark val="none"/>
        <c:tickLblPos val="nextTo"/>
        <c:crossAx val="209566720"/>
        <c:crosses val="autoZero"/>
        <c:crossBetween val="between"/>
      </c:valAx>
    </c:plotArea>
    <c:legend>
      <c:legendPos val="b"/>
      <c:layout>
        <c:manualLayout>
          <c:xMode val="edge"/>
          <c:yMode val="edge"/>
          <c:x val="0.10198853939069134"/>
          <c:y val="0.21305695538057742"/>
          <c:w val="0.49839721867227332"/>
          <c:h val="6.0276377952755908E-2"/>
        </c:manualLayout>
      </c:layout>
      <c:overlay val="1"/>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'Synthèse Grandes Familles'!$K$5</c:f>
              <c:strCache>
                <c:ptCount val="1"/>
                <c:pt idx="0">
                  <c:v>Agriculture</c:v>
                </c:pt>
              </c:strCache>
            </c:strRef>
          </c:tx>
          <c:marker>
            <c:symbol val="none"/>
          </c:marker>
          <c:cat>
            <c:strRef>
              <c:f>'Synthèse Grandes Familles'!$L$4:$Y$4</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'Synthèse Grandes Familles'!$L$5:$Y$5</c:f>
              <c:numCache>
                <c:formatCode>0.00</c:formatCode>
                <c:ptCount val="14"/>
                <c:pt idx="0">
                  <c:v>-0.28795581948120802</c:v>
                </c:pt>
                <c:pt idx="1">
                  <c:v>-0.31614146856992997</c:v>
                </c:pt>
                <c:pt idx="2">
                  <c:v>-0.328838111632065</c:v>
                </c:pt>
                <c:pt idx="3">
                  <c:v>-0.38716120827607797</c:v>
                </c:pt>
                <c:pt idx="4">
                  <c:v>-0.61183983998616598</c:v>
                </c:pt>
                <c:pt idx="5">
                  <c:v>-0.52401982647400802</c:v>
                </c:pt>
                <c:pt idx="6">
                  <c:v>-0.26335856678541197</c:v>
                </c:pt>
                <c:pt idx="7">
                  <c:v>-5.6593590744124303E-2</c:v>
                </c:pt>
                <c:pt idx="8">
                  <c:v>1.5549113618745099E-3</c:v>
                </c:pt>
                <c:pt idx="9">
                  <c:v>-0.112669604504586</c:v>
                </c:pt>
                <c:pt idx="10">
                  <c:v>-2.4891157146640999E-2</c:v>
                </c:pt>
                <c:pt idx="11">
                  <c:v>0.15153733828607399</c:v>
                </c:pt>
                <c:pt idx="12">
                  <c:v>0.139999390113897</c:v>
                </c:pt>
                <c:pt idx="13">
                  <c:v>0.17414789101764899</c:v>
                </c:pt>
              </c:numCache>
            </c:numRef>
          </c:val>
          <c:smooth val="0"/>
          <c:extLst>
            <c:ext xmlns:c16="http://schemas.microsoft.com/office/drawing/2014/chart" uri="{C3380CC4-5D6E-409C-BE32-E72D297353CC}">
              <c16:uniqueId val="{00000000-2F5D-4B4D-A19D-DFAAD6E4AB28}"/>
            </c:ext>
          </c:extLst>
        </c:ser>
        <c:ser>
          <c:idx val="1"/>
          <c:order val="1"/>
          <c:tx>
            <c:strRef>
              <c:f>'Synthèse Grandes Familles'!$K$6</c:f>
              <c:strCache>
                <c:ptCount val="1"/>
                <c:pt idx="0">
                  <c:v>Bâtiment</c:v>
                </c:pt>
              </c:strCache>
            </c:strRef>
          </c:tx>
          <c:marker>
            <c:symbol val="none"/>
          </c:marker>
          <c:cat>
            <c:strRef>
              <c:f>'Synthèse Grandes Familles'!$L$4:$Y$4</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'Synthèse Grandes Familles'!$L$6:$Y$6</c:f>
              <c:numCache>
                <c:formatCode>0.00</c:formatCode>
                <c:ptCount val="14"/>
                <c:pt idx="0">
                  <c:v>0.46818422727070003</c:v>
                </c:pt>
                <c:pt idx="1">
                  <c:v>0.51492393320181795</c:v>
                </c:pt>
                <c:pt idx="2">
                  <c:v>0.24156039328826601</c:v>
                </c:pt>
                <c:pt idx="3">
                  <c:v>-2.1718870567395101E-2</c:v>
                </c:pt>
                <c:pt idx="4">
                  <c:v>-0.149547575415962</c:v>
                </c:pt>
                <c:pt idx="5">
                  <c:v>5.1573517785988103E-4</c:v>
                </c:pt>
                <c:pt idx="6">
                  <c:v>0.47232026443691599</c:v>
                </c:pt>
                <c:pt idx="7">
                  <c:v>0.80754670398437201</c:v>
                </c:pt>
                <c:pt idx="8">
                  <c:v>0.93885997410942801</c:v>
                </c:pt>
                <c:pt idx="9">
                  <c:v>0.86892568096630596</c:v>
                </c:pt>
                <c:pt idx="10">
                  <c:v>1.0258241908896399</c:v>
                </c:pt>
                <c:pt idx="11">
                  <c:v>1.2462421795338301</c:v>
                </c:pt>
                <c:pt idx="12">
                  <c:v>1.2009931346807501</c:v>
                </c:pt>
                <c:pt idx="13">
                  <c:v>1.0930864908759901</c:v>
                </c:pt>
              </c:numCache>
            </c:numRef>
          </c:val>
          <c:smooth val="0"/>
          <c:extLst>
            <c:ext xmlns:c16="http://schemas.microsoft.com/office/drawing/2014/chart" uri="{C3380CC4-5D6E-409C-BE32-E72D297353CC}">
              <c16:uniqueId val="{00000001-2F5D-4B4D-A19D-DFAAD6E4AB28}"/>
            </c:ext>
          </c:extLst>
        </c:ser>
        <c:ser>
          <c:idx val="2"/>
          <c:order val="2"/>
          <c:tx>
            <c:strRef>
              <c:f>'Synthèse Grandes Familles'!$K$7</c:f>
              <c:strCache>
                <c:ptCount val="1"/>
                <c:pt idx="0">
                  <c:v>Industrie</c:v>
                </c:pt>
              </c:strCache>
            </c:strRef>
          </c:tx>
          <c:marker>
            <c:symbol val="none"/>
          </c:marker>
          <c:cat>
            <c:strRef>
              <c:f>'Synthèse Grandes Familles'!$L$4:$Y$4</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'Synthèse Grandes Familles'!$L$7:$Y$7</c:f>
              <c:numCache>
                <c:formatCode>0.00</c:formatCode>
                <c:ptCount val="14"/>
                <c:pt idx="0">
                  <c:v>0.48518985038315099</c:v>
                </c:pt>
                <c:pt idx="1">
                  <c:v>0.51222324876316205</c:v>
                </c:pt>
                <c:pt idx="2">
                  <c:v>0.36015479400088901</c:v>
                </c:pt>
                <c:pt idx="3">
                  <c:v>0.239831166856669</c:v>
                </c:pt>
                <c:pt idx="4">
                  <c:v>0.13435716054482499</c:v>
                </c:pt>
                <c:pt idx="5">
                  <c:v>0.244717269693592</c:v>
                </c:pt>
                <c:pt idx="6">
                  <c:v>0.80857308798160399</c:v>
                </c:pt>
                <c:pt idx="7">
                  <c:v>1.2457711126470901</c:v>
                </c:pt>
                <c:pt idx="8">
                  <c:v>0.95358641007201905</c:v>
                </c:pt>
                <c:pt idx="9">
                  <c:v>0.67490142245017204</c:v>
                </c:pt>
                <c:pt idx="10">
                  <c:v>0.80308174595345205</c:v>
                </c:pt>
                <c:pt idx="11">
                  <c:v>1.15277777005071</c:v>
                </c:pt>
                <c:pt idx="12">
                  <c:v>1.3427361932816599</c:v>
                </c:pt>
                <c:pt idx="13">
                  <c:v>1.20405234620262</c:v>
                </c:pt>
              </c:numCache>
            </c:numRef>
          </c:val>
          <c:smooth val="0"/>
          <c:extLst>
            <c:ext xmlns:c16="http://schemas.microsoft.com/office/drawing/2014/chart" uri="{C3380CC4-5D6E-409C-BE32-E72D297353CC}">
              <c16:uniqueId val="{00000002-2F5D-4B4D-A19D-DFAAD6E4AB28}"/>
            </c:ext>
          </c:extLst>
        </c:ser>
        <c:ser>
          <c:idx val="3"/>
          <c:order val="3"/>
          <c:tx>
            <c:strRef>
              <c:f>'Synthèse Grandes Familles'!$K$8</c:f>
              <c:strCache>
                <c:ptCount val="1"/>
                <c:pt idx="0">
                  <c:v>Services</c:v>
                </c:pt>
              </c:strCache>
            </c:strRef>
          </c:tx>
          <c:marker>
            <c:symbol val="none"/>
          </c:marker>
          <c:cat>
            <c:strRef>
              <c:f>'Synthèse Grandes Familles'!$L$4:$Y$4</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'Synthèse Grandes Familles'!$L$8:$Y$8</c:f>
              <c:numCache>
                <c:formatCode>0.00</c:formatCode>
                <c:ptCount val="14"/>
                <c:pt idx="0">
                  <c:v>-0.223275853737403</c:v>
                </c:pt>
                <c:pt idx="1">
                  <c:v>-0.230023143931644</c:v>
                </c:pt>
                <c:pt idx="2">
                  <c:v>-0.38967159869285301</c:v>
                </c:pt>
                <c:pt idx="3">
                  <c:v>-0.49005458824526399</c:v>
                </c:pt>
                <c:pt idx="4">
                  <c:v>-0.44109043745679499</c:v>
                </c:pt>
                <c:pt idx="5">
                  <c:v>-0.32408135612305999</c:v>
                </c:pt>
                <c:pt idx="6">
                  <c:v>-7.4356474451707996E-2</c:v>
                </c:pt>
                <c:pt idx="7">
                  <c:v>0.160055896432372</c:v>
                </c:pt>
                <c:pt idx="8">
                  <c:v>0.19847518349175999</c:v>
                </c:pt>
                <c:pt idx="9">
                  <c:v>4.17336282906281E-2</c:v>
                </c:pt>
                <c:pt idx="10">
                  <c:v>0.27310364933630699</c:v>
                </c:pt>
                <c:pt idx="11">
                  <c:v>0.55479500665108294</c:v>
                </c:pt>
                <c:pt idx="12">
                  <c:v>0.47926474284843401</c:v>
                </c:pt>
                <c:pt idx="13">
                  <c:v>0.25750418510253298</c:v>
                </c:pt>
              </c:numCache>
            </c:numRef>
          </c:val>
          <c:smooth val="0"/>
          <c:extLst>
            <c:ext xmlns:c16="http://schemas.microsoft.com/office/drawing/2014/chart" uri="{C3380CC4-5D6E-409C-BE32-E72D297353CC}">
              <c16:uniqueId val="{00000003-2F5D-4B4D-A19D-DFAAD6E4AB28}"/>
            </c:ext>
          </c:extLst>
        </c:ser>
        <c:ser>
          <c:idx val="4"/>
          <c:order val="4"/>
          <c:tx>
            <c:strRef>
              <c:f>'Synthèse Grandes Familles'!$K$9</c:f>
              <c:strCache>
                <c:ptCount val="1"/>
                <c:pt idx="0">
                  <c:v>Ensemble</c:v>
                </c:pt>
              </c:strCache>
            </c:strRef>
          </c:tx>
          <c:spPr>
            <a:ln w="50800"/>
          </c:spPr>
          <c:marker>
            <c:symbol val="none"/>
          </c:marker>
          <c:cat>
            <c:strRef>
              <c:f>'Synthèse Grandes Familles'!$L$4:$Y$4</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'Synthèse Grandes Familles'!$L$9:$Y$9</c:f>
              <c:numCache>
                <c:formatCode>0.00</c:formatCode>
                <c:ptCount val="14"/>
                <c:pt idx="0">
                  <c:v>-3.6499717839205102E-2</c:v>
                </c:pt>
                <c:pt idx="1">
                  <c:v>-4.1587153385465599E-2</c:v>
                </c:pt>
                <c:pt idx="2">
                  <c:v>-0.21240036004850801</c:v>
                </c:pt>
                <c:pt idx="3">
                  <c:v>-0.329616564163486</c:v>
                </c:pt>
                <c:pt idx="4">
                  <c:v>-0.32924619284393303</c:v>
                </c:pt>
                <c:pt idx="5">
                  <c:v>-0.21044410707759401</c:v>
                </c:pt>
                <c:pt idx="6">
                  <c:v>0.107179766169254</c:v>
                </c:pt>
                <c:pt idx="7">
                  <c:v>0.38542297671330999</c:v>
                </c:pt>
                <c:pt idx="8">
                  <c:v>0.37656069082569799</c:v>
                </c:pt>
                <c:pt idx="9">
                  <c:v>0.20522751701070199</c:v>
                </c:pt>
                <c:pt idx="10">
                  <c:v>0.40902712576123701</c:v>
                </c:pt>
                <c:pt idx="11">
                  <c:v>0.69368811713015799</c:v>
                </c:pt>
                <c:pt idx="12">
                  <c:v>0.66510820442555096</c:v>
                </c:pt>
                <c:pt idx="13">
                  <c:v>0.46720860384081098</c:v>
                </c:pt>
              </c:numCache>
            </c:numRef>
          </c:val>
          <c:smooth val="0"/>
          <c:extLst>
            <c:ext xmlns:c16="http://schemas.microsoft.com/office/drawing/2014/chart" uri="{C3380CC4-5D6E-409C-BE32-E72D297353CC}">
              <c16:uniqueId val="{00000004-2F5D-4B4D-A19D-DFAAD6E4AB28}"/>
            </c:ext>
          </c:extLst>
        </c:ser>
        <c:dLbls>
          <c:showLegendKey val="0"/>
          <c:showVal val="0"/>
          <c:showCatName val="0"/>
          <c:showSerName val="0"/>
          <c:showPercent val="0"/>
          <c:showBubbleSize val="0"/>
        </c:dLbls>
        <c:smooth val="0"/>
        <c:axId val="209279232"/>
        <c:axId val="209289216"/>
      </c:lineChart>
      <c:catAx>
        <c:axId val="209279232"/>
        <c:scaling>
          <c:orientation val="minMax"/>
        </c:scaling>
        <c:delete val="0"/>
        <c:axPos val="b"/>
        <c:numFmt formatCode="General" sourceLinked="0"/>
        <c:majorTickMark val="out"/>
        <c:minorTickMark val="none"/>
        <c:tickLblPos val="nextTo"/>
        <c:crossAx val="209289216"/>
        <c:crosses val="autoZero"/>
        <c:auto val="1"/>
        <c:lblAlgn val="ctr"/>
        <c:lblOffset val="100"/>
        <c:noMultiLvlLbl val="0"/>
      </c:catAx>
      <c:valAx>
        <c:axId val="209289216"/>
        <c:scaling>
          <c:orientation val="minMax"/>
        </c:scaling>
        <c:delete val="0"/>
        <c:axPos val="l"/>
        <c:majorGridlines/>
        <c:numFmt formatCode="0.00" sourceLinked="1"/>
        <c:majorTickMark val="out"/>
        <c:minorTickMark val="none"/>
        <c:tickLblPos val="nextTo"/>
        <c:crossAx val="209279232"/>
        <c:crosses val="autoZero"/>
        <c:crossBetween val="between"/>
      </c:valAx>
    </c:plotArea>
    <c:legend>
      <c:legendPos val="b"/>
      <c:layout>
        <c:manualLayout>
          <c:xMode val="edge"/>
          <c:yMode val="edge"/>
          <c:x val="0.12147899815990484"/>
          <c:y val="8.4205457223829924E-2"/>
          <c:w val="0.6235416812299257"/>
          <c:h val="6.869102900598964E-2"/>
        </c:manualLayout>
      </c:layout>
      <c:overlay val="1"/>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chart" Target="../charts/chart8.xml"/><Relationship Id="rId4" Type="http://schemas.openxmlformats.org/officeDocument/2006/relationships/chart" Target="../charts/chart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3177</xdr:rowOff>
    </xdr:from>
    <xdr:to>
      <xdr:col>7</xdr:col>
      <xdr:colOff>1151467</xdr:colOff>
      <xdr:row>33</xdr:row>
      <xdr:rowOff>177802</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824439</xdr:colOff>
      <xdr:row>11</xdr:row>
      <xdr:rowOff>10583</xdr:rowOff>
    </xdr:from>
    <xdr:to>
      <xdr:col>18</xdr:col>
      <xdr:colOff>138639</xdr:colOff>
      <xdr:row>34</xdr:row>
      <xdr:rowOff>127001</xdr:rowOff>
    </xdr:to>
    <xdr:graphicFrame macro="">
      <xdr:nvGraphicFramePr>
        <xdr:cNvPr id="3" name="Graphique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452966</xdr:colOff>
      <xdr:row>37</xdr:row>
      <xdr:rowOff>20108</xdr:rowOff>
    </xdr:from>
    <xdr:to>
      <xdr:col>18</xdr:col>
      <xdr:colOff>407457</xdr:colOff>
      <xdr:row>56</xdr:row>
      <xdr:rowOff>148167</xdr:rowOff>
    </xdr:to>
    <xdr:graphicFrame macro="">
      <xdr:nvGraphicFramePr>
        <xdr:cNvPr id="5" name="Graphique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5</xdr:row>
      <xdr:rowOff>19050</xdr:rowOff>
    </xdr:from>
    <xdr:to>
      <xdr:col>9</xdr:col>
      <xdr:colOff>742950</xdr:colOff>
      <xdr:row>25</xdr:row>
      <xdr:rowOff>0</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19051</xdr:colOff>
      <xdr:row>5</xdr:row>
      <xdr:rowOff>28575</xdr:rowOff>
    </xdr:from>
    <xdr:to>
      <xdr:col>20</xdr:col>
      <xdr:colOff>19051</xdr:colOff>
      <xdr:row>25</xdr:row>
      <xdr:rowOff>19050</xdr:rowOff>
    </xdr:to>
    <xdr:graphicFrame macro="">
      <xdr:nvGraphicFramePr>
        <xdr:cNvPr id="3" name="Graphique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35719</xdr:colOff>
      <xdr:row>60</xdr:row>
      <xdr:rowOff>23812</xdr:rowOff>
    </xdr:from>
    <xdr:to>
      <xdr:col>10</xdr:col>
      <xdr:colOff>26193</xdr:colOff>
      <xdr:row>85</xdr:row>
      <xdr:rowOff>185738</xdr:rowOff>
    </xdr:to>
    <xdr:graphicFrame macro="">
      <xdr:nvGraphicFramePr>
        <xdr:cNvPr id="5" name="Graphique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7142</xdr:colOff>
      <xdr:row>60</xdr:row>
      <xdr:rowOff>16668</xdr:rowOff>
    </xdr:from>
    <xdr:to>
      <xdr:col>20</xdr:col>
      <xdr:colOff>16667</xdr:colOff>
      <xdr:row>85</xdr:row>
      <xdr:rowOff>178593</xdr:rowOff>
    </xdr:to>
    <xdr:graphicFrame macro="">
      <xdr:nvGraphicFramePr>
        <xdr:cNvPr id="6" name="Graphique 5">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37</xdr:row>
      <xdr:rowOff>9524</xdr:rowOff>
    </xdr:from>
    <xdr:to>
      <xdr:col>10</xdr:col>
      <xdr:colOff>711994</xdr:colOff>
      <xdr:row>56</xdr:row>
      <xdr:rowOff>180974</xdr:rowOff>
    </xdr:to>
    <xdr:graphicFrame macro="">
      <xdr:nvGraphicFramePr>
        <xdr:cNvPr id="7" name="Graphique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266698</xdr:colOff>
      <xdr:row>10</xdr:row>
      <xdr:rowOff>19049</xdr:rowOff>
    </xdr:from>
    <xdr:to>
      <xdr:col>24</xdr:col>
      <xdr:colOff>609600</xdr:colOff>
      <xdr:row>38</xdr:row>
      <xdr:rowOff>180975</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10</xdr:row>
      <xdr:rowOff>0</xdr:rowOff>
    </xdr:from>
    <xdr:to>
      <xdr:col>5</xdr:col>
      <xdr:colOff>0</xdr:colOff>
      <xdr:row>24</xdr:row>
      <xdr:rowOff>76200</xdr:rowOff>
    </xdr:to>
    <xdr:graphicFrame macro="">
      <xdr:nvGraphicFramePr>
        <xdr:cNvPr id="3" name="Graphique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9525</xdr:colOff>
      <xdr:row>10</xdr:row>
      <xdr:rowOff>0</xdr:rowOff>
    </xdr:from>
    <xdr:to>
      <xdr:col>9</xdr:col>
      <xdr:colOff>752475</xdr:colOff>
      <xdr:row>24</xdr:row>
      <xdr:rowOff>76200</xdr:rowOff>
    </xdr:to>
    <xdr:graphicFrame macro="">
      <xdr:nvGraphicFramePr>
        <xdr:cNvPr id="4" name="Graphique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24</xdr:row>
      <xdr:rowOff>95250</xdr:rowOff>
    </xdr:from>
    <xdr:to>
      <xdr:col>5</xdr:col>
      <xdr:colOff>9525</xdr:colOff>
      <xdr:row>38</xdr:row>
      <xdr:rowOff>171450</xdr:rowOff>
    </xdr:to>
    <xdr:graphicFrame macro="">
      <xdr:nvGraphicFramePr>
        <xdr:cNvPr id="5" name="Graphique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9525</xdr:colOff>
      <xdr:row>24</xdr:row>
      <xdr:rowOff>104775</xdr:rowOff>
    </xdr:from>
    <xdr:to>
      <xdr:col>9</xdr:col>
      <xdr:colOff>752475</xdr:colOff>
      <xdr:row>38</xdr:row>
      <xdr:rowOff>180975</xdr:rowOff>
    </xdr:to>
    <xdr:graphicFrame macro="">
      <xdr:nvGraphicFramePr>
        <xdr:cNvPr id="6" name="Graphique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2"/>
  <sheetViews>
    <sheetView zoomScaleNormal="100" workbookViewId="0">
      <selection activeCell="M9" sqref="M9"/>
    </sheetView>
  </sheetViews>
  <sheetFormatPr baseColWidth="10" defaultRowHeight="15" x14ac:dyDescent="0.25"/>
  <sheetData>
    <row r="1" spans="1:23" ht="15.75" customHeight="1" x14ac:dyDescent="0.25"/>
    <row r="2" spans="1:23" ht="19.5" customHeight="1" x14ac:dyDescent="0.3">
      <c r="A2" s="109" t="s">
        <v>1027</v>
      </c>
      <c r="B2" s="110"/>
      <c r="C2" s="110"/>
      <c r="D2" s="110"/>
      <c r="E2" s="110"/>
      <c r="F2" s="110"/>
      <c r="G2" s="110"/>
      <c r="H2" s="110"/>
      <c r="I2" s="110"/>
      <c r="J2" s="110"/>
      <c r="K2" s="110"/>
      <c r="L2" s="110"/>
      <c r="M2" s="110"/>
      <c r="N2" s="110"/>
      <c r="O2" s="110"/>
      <c r="P2" s="110"/>
      <c r="Q2" s="110"/>
      <c r="R2" s="110"/>
      <c r="S2" s="110"/>
      <c r="T2" s="110"/>
      <c r="U2" s="110"/>
      <c r="V2" s="110"/>
      <c r="W2" s="111"/>
    </row>
    <row r="5" spans="1:23" ht="45.75" customHeight="1" x14ac:dyDescent="0.25">
      <c r="A5" s="112" t="s">
        <v>1018</v>
      </c>
      <c r="B5" s="112"/>
      <c r="C5" s="112"/>
      <c r="D5" s="112"/>
      <c r="E5" s="112"/>
      <c r="F5" s="112"/>
      <c r="G5" s="112"/>
      <c r="H5" s="112"/>
      <c r="I5" s="112"/>
      <c r="J5" s="112"/>
      <c r="K5" s="112"/>
      <c r="L5" s="112"/>
      <c r="M5" s="112"/>
      <c r="N5" s="112"/>
      <c r="O5" s="112"/>
      <c r="P5" s="112"/>
      <c r="Q5" s="112"/>
      <c r="R5" s="112"/>
      <c r="S5" s="112"/>
      <c r="T5" s="112"/>
      <c r="U5" s="112"/>
      <c r="V5" s="112"/>
      <c r="W5" s="112"/>
    </row>
    <row r="6" spans="1:23" x14ac:dyDescent="0.25">
      <c r="A6" s="3"/>
    </row>
    <row r="7" spans="1:23" x14ac:dyDescent="0.25">
      <c r="A7" s="14" t="s">
        <v>306</v>
      </c>
    </row>
    <row r="9" spans="1:23" ht="23.25" customHeight="1" x14ac:dyDescent="0.35">
      <c r="A9" s="2" t="s">
        <v>299</v>
      </c>
    </row>
    <row r="11" spans="1:23" ht="18.75" x14ac:dyDescent="0.3">
      <c r="A11" s="5" t="s">
        <v>300</v>
      </c>
    </row>
    <row r="13" spans="1:23" ht="18.75" customHeight="1" x14ac:dyDescent="0.3">
      <c r="A13" s="4" t="s">
        <v>301</v>
      </c>
    </row>
    <row r="14" spans="1:23" x14ac:dyDescent="0.25">
      <c r="A14" s="6"/>
    </row>
    <row r="15" spans="1:23" ht="180" customHeight="1" x14ac:dyDescent="0.25">
      <c r="A15" s="112" t="s">
        <v>314</v>
      </c>
      <c r="B15" s="113"/>
      <c r="C15" s="113"/>
      <c r="D15" s="113"/>
      <c r="E15" s="113"/>
      <c r="F15" s="113"/>
      <c r="G15" s="113"/>
      <c r="H15" s="113"/>
      <c r="I15" s="113"/>
      <c r="J15" s="113"/>
      <c r="K15" s="113"/>
      <c r="L15" s="113"/>
      <c r="M15" s="113"/>
      <c r="N15" s="113"/>
      <c r="O15" s="113"/>
      <c r="P15" s="113"/>
      <c r="Q15" s="113"/>
      <c r="R15" s="113"/>
      <c r="S15" s="113"/>
      <c r="T15" s="113"/>
      <c r="U15" s="113"/>
      <c r="V15" s="113"/>
      <c r="W15" s="113"/>
    </row>
    <row r="17" spans="1:23" ht="18.75" customHeight="1" x14ac:dyDescent="0.3">
      <c r="A17" s="4" t="s">
        <v>315</v>
      </c>
    </row>
    <row r="19" spans="1:23" ht="63.6" customHeight="1" x14ac:dyDescent="0.25">
      <c r="A19" s="112" t="s">
        <v>316</v>
      </c>
      <c r="B19" s="112"/>
      <c r="C19" s="112"/>
      <c r="D19" s="112"/>
      <c r="E19" s="112"/>
      <c r="F19" s="112"/>
      <c r="G19" s="112"/>
      <c r="H19" s="112"/>
      <c r="I19" s="112"/>
      <c r="J19" s="112"/>
      <c r="K19" s="112"/>
      <c r="L19" s="112"/>
      <c r="M19" s="112"/>
      <c r="N19" s="112"/>
      <c r="O19" s="112"/>
      <c r="P19" s="112"/>
      <c r="Q19" s="112"/>
      <c r="R19" s="112"/>
      <c r="S19" s="112"/>
      <c r="T19" s="112"/>
      <c r="U19" s="112"/>
      <c r="V19" s="112"/>
      <c r="W19" s="112"/>
    </row>
    <row r="20" spans="1:23" ht="33.75" customHeight="1" x14ac:dyDescent="0.25">
      <c r="A20" s="1"/>
      <c r="B20" s="1"/>
      <c r="C20" s="1"/>
      <c r="D20" s="1"/>
      <c r="E20" s="1"/>
      <c r="F20" s="1"/>
      <c r="G20" s="1"/>
      <c r="H20" s="1"/>
      <c r="I20" s="1"/>
      <c r="J20" s="1"/>
      <c r="K20" s="1"/>
      <c r="L20" s="1"/>
      <c r="M20" s="1"/>
      <c r="N20" s="1"/>
      <c r="O20" s="1"/>
      <c r="P20" s="1"/>
      <c r="Q20" s="1"/>
      <c r="R20" s="1"/>
      <c r="S20" s="1"/>
      <c r="T20" s="1"/>
      <c r="U20" s="1"/>
      <c r="V20" s="1"/>
      <c r="W20" s="1"/>
    </row>
    <row r="21" spans="1:23" ht="21" customHeight="1" x14ac:dyDescent="0.25">
      <c r="A21" s="7" t="s">
        <v>317</v>
      </c>
      <c r="B21" s="8"/>
      <c r="C21" s="8"/>
      <c r="D21" s="8"/>
      <c r="E21" s="8"/>
      <c r="F21" s="8"/>
      <c r="G21" s="8"/>
      <c r="H21" s="8"/>
      <c r="I21" s="8"/>
      <c r="J21" s="8"/>
      <c r="K21" s="8"/>
      <c r="L21" s="8"/>
      <c r="M21" s="8"/>
      <c r="N21" s="8"/>
      <c r="O21" s="8"/>
      <c r="P21" s="8"/>
      <c r="Q21" s="8"/>
      <c r="R21" s="8"/>
      <c r="S21" s="8"/>
      <c r="T21" s="8"/>
      <c r="U21" s="8"/>
      <c r="V21" s="8"/>
      <c r="W21" s="9"/>
    </row>
    <row r="22" spans="1:23" ht="35.25" customHeight="1" x14ac:dyDescent="0.25">
      <c r="A22" s="114" t="s">
        <v>1025</v>
      </c>
      <c r="B22" s="115"/>
      <c r="C22" s="115"/>
      <c r="D22" s="115"/>
      <c r="E22" s="115"/>
      <c r="F22" s="115"/>
      <c r="G22" s="115"/>
      <c r="H22" s="115"/>
      <c r="I22" s="115"/>
      <c r="J22" s="115"/>
      <c r="K22" s="115"/>
      <c r="L22" s="115"/>
      <c r="M22" s="115"/>
      <c r="N22" s="115"/>
      <c r="O22" s="115"/>
      <c r="P22" s="115"/>
      <c r="Q22" s="115"/>
      <c r="R22" s="115"/>
      <c r="S22" s="115"/>
      <c r="T22" s="115"/>
      <c r="U22" s="115"/>
      <c r="V22" s="115"/>
      <c r="W22" s="116"/>
    </row>
    <row r="23" spans="1:23" ht="27.75" customHeight="1" x14ac:dyDescent="0.25">
      <c r="A23" s="1"/>
      <c r="B23" s="1"/>
      <c r="C23" s="1"/>
      <c r="D23" s="1"/>
      <c r="E23" s="1"/>
      <c r="F23" s="1"/>
      <c r="G23" s="1"/>
      <c r="H23" s="1"/>
      <c r="I23" s="1"/>
      <c r="J23" s="1"/>
      <c r="K23" s="1"/>
      <c r="L23" s="1"/>
      <c r="M23" s="1"/>
      <c r="N23" s="1"/>
      <c r="O23" s="1"/>
      <c r="P23" s="1"/>
      <c r="Q23" s="1"/>
      <c r="R23" s="1"/>
      <c r="S23" s="1"/>
      <c r="T23" s="1"/>
      <c r="U23" s="1"/>
      <c r="V23" s="1"/>
      <c r="W23" s="1"/>
    </row>
    <row r="24" spans="1:23" ht="23.25" customHeight="1" x14ac:dyDescent="0.35">
      <c r="A24" s="2" t="s">
        <v>305</v>
      </c>
    </row>
    <row r="25" spans="1:23" ht="11.25" customHeight="1" x14ac:dyDescent="0.35">
      <c r="A25" s="2"/>
    </row>
    <row r="26" spans="1:23" ht="33" customHeight="1" x14ac:dyDescent="0.25">
      <c r="A26" s="113" t="s">
        <v>307</v>
      </c>
      <c r="B26" s="113"/>
      <c r="C26" s="113"/>
      <c r="D26" s="113"/>
      <c r="E26" s="113"/>
      <c r="F26" s="113"/>
      <c r="G26" s="113"/>
      <c r="H26" s="113"/>
      <c r="I26" s="113"/>
      <c r="J26" s="113"/>
      <c r="K26" s="113"/>
      <c r="L26" s="113"/>
      <c r="M26" s="113"/>
      <c r="N26" s="113"/>
      <c r="O26" s="113"/>
      <c r="P26" s="113"/>
      <c r="Q26" s="113"/>
      <c r="R26" s="113"/>
      <c r="S26" s="113"/>
      <c r="T26" s="113"/>
      <c r="U26" s="113"/>
      <c r="V26" s="113"/>
      <c r="W26" s="113"/>
    </row>
    <row r="29" spans="1:23" x14ac:dyDescent="0.25">
      <c r="A29" s="7" t="s">
        <v>302</v>
      </c>
      <c r="B29" s="8"/>
      <c r="C29" s="8"/>
      <c r="D29" s="8"/>
      <c r="E29" s="8"/>
      <c r="F29" s="8"/>
      <c r="G29" s="8"/>
      <c r="H29" s="8"/>
      <c r="I29" s="8"/>
      <c r="J29" s="8"/>
      <c r="K29" s="8"/>
      <c r="L29" s="8"/>
      <c r="M29" s="8"/>
      <c r="N29" s="8"/>
      <c r="O29" s="8"/>
      <c r="P29" s="8"/>
      <c r="Q29" s="8"/>
      <c r="R29" s="8"/>
      <c r="S29" s="8"/>
      <c r="T29" s="8"/>
      <c r="U29" s="8"/>
      <c r="V29" s="8"/>
      <c r="W29" s="9"/>
    </row>
    <row r="30" spans="1:23" ht="6.75" customHeight="1" x14ac:dyDescent="0.25">
      <c r="A30" s="10"/>
      <c r="B30" s="11"/>
      <c r="C30" s="11"/>
      <c r="D30" s="11"/>
      <c r="E30" s="11"/>
      <c r="F30" s="11"/>
      <c r="G30" s="11"/>
      <c r="H30" s="11"/>
      <c r="I30" s="11"/>
      <c r="J30" s="11"/>
      <c r="K30" s="11"/>
      <c r="L30" s="11"/>
      <c r="M30" s="11"/>
      <c r="N30" s="11"/>
      <c r="O30" s="11"/>
      <c r="P30" s="11"/>
      <c r="Q30" s="11"/>
      <c r="R30" s="11"/>
      <c r="S30" s="11"/>
      <c r="T30" s="11"/>
      <c r="U30" s="11"/>
      <c r="V30" s="11"/>
      <c r="W30" s="12"/>
    </row>
    <row r="31" spans="1:23" x14ac:dyDescent="0.25">
      <c r="A31" s="10" t="s">
        <v>303</v>
      </c>
      <c r="B31" s="11"/>
      <c r="C31" s="11"/>
      <c r="D31" s="11"/>
      <c r="E31" s="11"/>
      <c r="F31" s="11"/>
      <c r="G31" s="11"/>
      <c r="H31" s="11"/>
      <c r="I31" s="11"/>
      <c r="J31" s="11"/>
      <c r="K31" s="11"/>
      <c r="L31" s="11"/>
      <c r="M31" s="11"/>
      <c r="N31" s="11"/>
      <c r="O31" s="11"/>
      <c r="P31" s="11"/>
      <c r="Q31" s="11"/>
      <c r="R31" s="11"/>
      <c r="S31" s="11"/>
      <c r="T31" s="11"/>
      <c r="U31" s="11"/>
      <c r="V31" s="11"/>
      <c r="W31" s="12"/>
    </row>
    <row r="32" spans="1:23" x14ac:dyDescent="0.25">
      <c r="A32" s="10" t="s">
        <v>304</v>
      </c>
      <c r="B32" s="11"/>
      <c r="C32" s="11"/>
      <c r="D32" s="11"/>
      <c r="E32" s="11"/>
      <c r="F32" s="11"/>
      <c r="G32" s="11"/>
      <c r="H32" s="11"/>
      <c r="I32" s="11"/>
      <c r="J32" s="11"/>
      <c r="K32" s="11"/>
      <c r="L32" s="11"/>
      <c r="M32" s="11"/>
      <c r="N32" s="11"/>
      <c r="O32" s="11"/>
      <c r="P32" s="11"/>
      <c r="Q32" s="11"/>
      <c r="R32" s="11"/>
      <c r="S32" s="11"/>
      <c r="T32" s="11"/>
      <c r="U32" s="11"/>
      <c r="V32" s="11"/>
      <c r="W32" s="12"/>
    </row>
    <row r="33" spans="1:25" ht="30" customHeight="1" x14ac:dyDescent="0.25">
      <c r="A33" s="114" t="s">
        <v>308</v>
      </c>
      <c r="B33" s="115"/>
      <c r="C33" s="115"/>
      <c r="D33" s="115"/>
      <c r="E33" s="115"/>
      <c r="F33" s="115"/>
      <c r="G33" s="115"/>
      <c r="H33" s="115"/>
      <c r="I33" s="115"/>
      <c r="J33" s="115"/>
      <c r="K33" s="115"/>
      <c r="L33" s="115"/>
      <c r="M33" s="115"/>
      <c r="N33" s="115"/>
      <c r="O33" s="115"/>
      <c r="P33" s="115"/>
      <c r="Q33" s="115"/>
      <c r="R33" s="115"/>
      <c r="S33" s="115"/>
      <c r="T33" s="115"/>
      <c r="U33" s="115"/>
      <c r="V33" s="115"/>
      <c r="W33" s="116"/>
      <c r="X33" s="13"/>
      <c r="Y33" s="13"/>
    </row>
    <row r="52" spans="1:1" x14ac:dyDescent="0.25">
      <c r="A52" t="s">
        <v>1019</v>
      </c>
    </row>
  </sheetData>
  <mergeCells count="7">
    <mergeCell ref="A2:W2"/>
    <mergeCell ref="A5:W5"/>
    <mergeCell ref="A15:W15"/>
    <mergeCell ref="A19:W19"/>
    <mergeCell ref="A33:W33"/>
    <mergeCell ref="A26:W26"/>
    <mergeCell ref="A22:W22"/>
  </mergeCell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80"/>
  <sheetViews>
    <sheetView workbookViewId="0">
      <selection activeCell="L40" sqref="L40"/>
    </sheetView>
  </sheetViews>
  <sheetFormatPr baseColWidth="10" defaultRowHeight="15" x14ac:dyDescent="0.25"/>
  <sheetData>
    <row r="1" spans="1:34" x14ac:dyDescent="0.25">
      <c r="A1" t="s">
        <v>1033</v>
      </c>
      <c r="B1" t="s">
        <v>1034</v>
      </c>
      <c r="C1" t="s">
        <v>1035</v>
      </c>
      <c r="D1" t="s">
        <v>1036</v>
      </c>
      <c r="E1" t="s">
        <v>1037</v>
      </c>
      <c r="F1" t="s">
        <v>1038</v>
      </c>
      <c r="G1" t="s">
        <v>1039</v>
      </c>
      <c r="H1" t="s">
        <v>1040</v>
      </c>
      <c r="I1" t="s">
        <v>1041</v>
      </c>
      <c r="J1" t="s">
        <v>1042</v>
      </c>
      <c r="K1" t="s">
        <v>1043</v>
      </c>
      <c r="L1" t="s">
        <v>1044</v>
      </c>
      <c r="M1" t="s">
        <v>1045</v>
      </c>
      <c r="N1" t="s">
        <v>1046</v>
      </c>
      <c r="O1" t="s">
        <v>1047</v>
      </c>
      <c r="P1" t="s">
        <v>1048</v>
      </c>
      <c r="Q1" t="s">
        <v>1049</v>
      </c>
      <c r="R1" t="s">
        <v>1050</v>
      </c>
      <c r="S1" t="s">
        <v>1051</v>
      </c>
      <c r="T1" t="s">
        <v>1052</v>
      </c>
      <c r="U1" t="s">
        <v>1054</v>
      </c>
      <c r="V1" t="s">
        <v>1055</v>
      </c>
      <c r="W1" t="s">
        <v>1056</v>
      </c>
      <c r="X1" t="s">
        <v>1057</v>
      </c>
      <c r="Y1" t="s">
        <v>1058</v>
      </c>
      <c r="Z1" t="s">
        <v>1059</v>
      </c>
      <c r="AA1" t="s">
        <v>1060</v>
      </c>
      <c r="AB1" t="s">
        <v>1061</v>
      </c>
      <c r="AC1" t="s">
        <v>1062</v>
      </c>
      <c r="AD1" t="s">
        <v>1063</v>
      </c>
      <c r="AE1" t="s">
        <v>1064</v>
      </c>
      <c r="AF1" t="s">
        <v>1065</v>
      </c>
      <c r="AG1" t="s">
        <v>1066</v>
      </c>
      <c r="AH1" t="s">
        <v>1067</v>
      </c>
    </row>
    <row r="2" spans="1:34" x14ac:dyDescent="0.25">
      <c r="A2" t="s">
        <v>1496</v>
      </c>
      <c r="B2" t="s">
        <v>1497</v>
      </c>
      <c r="C2">
        <v>11369.1</v>
      </c>
      <c r="D2">
        <v>0.12897339851676901</v>
      </c>
      <c r="E2">
        <v>2.71243153919916</v>
      </c>
      <c r="F2">
        <v>0.33699817663090198</v>
      </c>
      <c r="G2">
        <v>-0.459476138704003</v>
      </c>
      <c r="H2">
        <v>0.71920464963179298</v>
      </c>
      <c r="I2">
        <v>0.84592711318319902</v>
      </c>
      <c r="J2">
        <v>0.98575722154683099</v>
      </c>
      <c r="L2" t="s">
        <v>1070</v>
      </c>
      <c r="M2" t="s">
        <v>1071</v>
      </c>
      <c r="N2" t="s">
        <v>1076</v>
      </c>
      <c r="O2" t="s">
        <v>1072</v>
      </c>
      <c r="P2" t="s">
        <v>1071</v>
      </c>
      <c r="Q2" t="s">
        <v>1076</v>
      </c>
      <c r="R2" t="s">
        <v>1071</v>
      </c>
      <c r="S2" t="s">
        <v>1083</v>
      </c>
      <c r="T2" t="s">
        <v>1096</v>
      </c>
      <c r="U2">
        <v>-0.18468243605246401</v>
      </c>
      <c r="V2">
        <v>-0.197679541222222</v>
      </c>
      <c r="W2">
        <v>-0.35195978467363997</v>
      </c>
      <c r="X2">
        <v>-0.56652766871563198</v>
      </c>
      <c r="Y2">
        <v>-0.56439474920912003</v>
      </c>
      <c r="Z2">
        <v>-0.32668664858141899</v>
      </c>
      <c r="AA2">
        <v>-0.17126963790963201</v>
      </c>
      <c r="AB2">
        <v>-0.117647744798832</v>
      </c>
      <c r="AC2">
        <v>2.80377563243225E-2</v>
      </c>
      <c r="AD2">
        <v>-0.14242276530839801</v>
      </c>
      <c r="AE2">
        <v>-0.13582831899261699</v>
      </c>
      <c r="AF2">
        <v>5.77308128575445E-2</v>
      </c>
      <c r="AG2">
        <v>7.6741241450411198E-3</v>
      </c>
      <c r="AH2">
        <v>0.12897339851676901</v>
      </c>
    </row>
    <row r="3" spans="1:34" x14ac:dyDescent="0.25">
      <c r="A3" t="s">
        <v>1498</v>
      </c>
      <c r="B3" t="s">
        <v>1499</v>
      </c>
      <c r="C3">
        <v>25417.200000000001</v>
      </c>
      <c r="D3">
        <v>0.22771204654754901</v>
      </c>
      <c r="E3">
        <v>1.60632012684676</v>
      </c>
      <c r="F3">
        <v>-4.4809601773894599E-2</v>
      </c>
      <c r="G3">
        <v>-1.0197816830258899</v>
      </c>
      <c r="H3">
        <v>0.81978830231461597</v>
      </c>
      <c r="I3">
        <v>0.60143815001924095</v>
      </c>
      <c r="J3">
        <v>0.54602633685916602</v>
      </c>
      <c r="L3" t="s">
        <v>1076</v>
      </c>
      <c r="M3" t="s">
        <v>1071</v>
      </c>
      <c r="N3" t="s">
        <v>1070</v>
      </c>
      <c r="O3" t="s">
        <v>1080</v>
      </c>
      <c r="P3" t="s">
        <v>1071</v>
      </c>
      <c r="Q3" t="s">
        <v>1076</v>
      </c>
      <c r="R3" t="s">
        <v>1076</v>
      </c>
      <c r="S3" t="s">
        <v>1083</v>
      </c>
      <c r="T3" t="s">
        <v>1096</v>
      </c>
      <c r="U3">
        <v>-0.38723413959185299</v>
      </c>
      <c r="V3">
        <v>-0.44787359105618202</v>
      </c>
      <c r="W3">
        <v>-0.494001835097654</v>
      </c>
      <c r="X3">
        <v>-0.62582097828675498</v>
      </c>
      <c r="Y3">
        <v>-0.81049237269572705</v>
      </c>
      <c r="Z3">
        <v>-0.71582296084526698</v>
      </c>
      <c r="AA3">
        <v>-0.47671502817932099</v>
      </c>
      <c r="AB3">
        <v>-0.27166147789728301</v>
      </c>
      <c r="AC3">
        <v>-0.12791809102165899</v>
      </c>
      <c r="AD3">
        <v>-0.22872789098715199</v>
      </c>
      <c r="AE3">
        <v>-6.7075406915261301E-2</v>
      </c>
      <c r="AF3">
        <v>0.16465196163860699</v>
      </c>
      <c r="AG3">
        <v>0.230882108332924</v>
      </c>
      <c r="AH3">
        <v>0.22771204654754901</v>
      </c>
    </row>
    <row r="4" spans="1:34" x14ac:dyDescent="0.25">
      <c r="A4" t="s">
        <v>1500</v>
      </c>
      <c r="B4" t="s">
        <v>1501</v>
      </c>
      <c r="C4">
        <v>11624.2</v>
      </c>
      <c r="D4">
        <v>3.4565678918798998E-2</v>
      </c>
      <c r="E4">
        <v>-0.50113960928275103</v>
      </c>
      <c r="F4">
        <v>0.44780536200750798</v>
      </c>
      <c r="G4">
        <v>0.81965738905732799</v>
      </c>
      <c r="H4">
        <v>-0.22385411697735899</v>
      </c>
      <c r="I4">
        <v>-0.53896433838743796</v>
      </c>
      <c r="J4">
        <v>0.51608933572098203</v>
      </c>
      <c r="L4" t="s">
        <v>1070</v>
      </c>
      <c r="M4" t="s">
        <v>1072</v>
      </c>
      <c r="N4" t="s">
        <v>1076</v>
      </c>
      <c r="O4" t="s">
        <v>1076</v>
      </c>
      <c r="P4" t="s">
        <v>1072</v>
      </c>
      <c r="Q4" t="s">
        <v>1072</v>
      </c>
      <c r="R4" t="s">
        <v>1076</v>
      </c>
      <c r="S4" t="s">
        <v>1083</v>
      </c>
      <c r="T4" t="s">
        <v>1096</v>
      </c>
      <c r="U4">
        <v>-0.289292140888606</v>
      </c>
      <c r="V4">
        <v>-0.27208350290829197</v>
      </c>
      <c r="W4">
        <v>4.4603123923049E-2</v>
      </c>
      <c r="X4">
        <v>0.47248654724936401</v>
      </c>
      <c r="Y4">
        <v>-0.21719177456413799</v>
      </c>
      <c r="Z4">
        <v>-0.30740297134101002</v>
      </c>
      <c r="AA4">
        <v>0.17398371300052601</v>
      </c>
      <c r="AB4">
        <v>0.68499901109172101</v>
      </c>
      <c r="AC4">
        <v>0.36386311306094399</v>
      </c>
      <c r="AD4">
        <v>0.34604460609469001</v>
      </c>
      <c r="AE4">
        <v>0.24882958669222199</v>
      </c>
      <c r="AF4">
        <v>0.21449279117578901</v>
      </c>
      <c r="AG4">
        <v>-4.6400792442329697E-2</v>
      </c>
      <c r="AH4">
        <v>3.4565678918798998E-2</v>
      </c>
    </row>
    <row r="5" spans="1:34" x14ac:dyDescent="0.25">
      <c r="A5" t="s">
        <v>1502</v>
      </c>
      <c r="B5" t="s">
        <v>1503</v>
      </c>
      <c r="C5">
        <v>1043.4000000000001</v>
      </c>
      <c r="D5">
        <v>0.91659950941580204</v>
      </c>
      <c r="E5">
        <v>-0.12585000881052399</v>
      </c>
      <c r="F5">
        <v>0.95276824079948097</v>
      </c>
      <c r="G5">
        <v>0.48676576955606099</v>
      </c>
      <c r="H5">
        <v>1.7547082998957699</v>
      </c>
      <c r="I5">
        <v>1.5884533679666399</v>
      </c>
      <c r="J5">
        <v>3.2335583929694498</v>
      </c>
      <c r="L5" t="s">
        <v>1105</v>
      </c>
      <c r="M5" t="s">
        <v>1070</v>
      </c>
      <c r="N5" t="s">
        <v>1076</v>
      </c>
      <c r="O5" t="s">
        <v>1070</v>
      </c>
      <c r="P5" t="s">
        <v>1071</v>
      </c>
      <c r="Q5" t="s">
        <v>1071</v>
      </c>
      <c r="R5" t="s">
        <v>1071</v>
      </c>
      <c r="S5" t="s">
        <v>1083</v>
      </c>
      <c r="T5" t="s">
        <v>1096</v>
      </c>
      <c r="U5">
        <v>1.2525679781899699</v>
      </c>
      <c r="V5">
        <v>1.18271598707597</v>
      </c>
      <c r="W5">
        <v>1.5810706641371099</v>
      </c>
      <c r="X5">
        <v>1.7822099724126601</v>
      </c>
      <c r="Y5">
        <v>1.2447133342172101</v>
      </c>
      <c r="Z5">
        <v>-0.30306082745320601</v>
      </c>
      <c r="AA5">
        <v>-2.2052520189878699E-2</v>
      </c>
      <c r="AB5">
        <v>-0.31047236790101401</v>
      </c>
      <c r="AC5">
        <v>-0.55018223996555005</v>
      </c>
      <c r="AD5">
        <v>-1.17406705084521</v>
      </c>
      <c r="AE5">
        <v>1.08673110167545E-2</v>
      </c>
      <c r="AF5">
        <v>0.32332545028750698</v>
      </c>
      <c r="AG5">
        <v>1.36519755585333</v>
      </c>
      <c r="AH5">
        <v>0.91659950941580204</v>
      </c>
    </row>
    <row r="6" spans="1:34" x14ac:dyDescent="0.25">
      <c r="A6" t="s">
        <v>1504</v>
      </c>
      <c r="B6" t="s">
        <v>1505</v>
      </c>
      <c r="C6">
        <v>12684</v>
      </c>
      <c r="D6">
        <v>0.61761529993561404</v>
      </c>
      <c r="E6">
        <v>2.4831772125593501</v>
      </c>
      <c r="F6">
        <v>-0.87953435446880701</v>
      </c>
      <c r="G6">
        <v>-0.51856447567466502</v>
      </c>
      <c r="H6">
        <v>0.695079115280683</v>
      </c>
      <c r="I6">
        <v>1.18794432425731</v>
      </c>
      <c r="J6">
        <v>0.32410143961329002</v>
      </c>
      <c r="K6">
        <v>0.28961075577473</v>
      </c>
      <c r="L6" t="s">
        <v>1079</v>
      </c>
      <c r="M6" t="s">
        <v>1071</v>
      </c>
      <c r="N6" t="s">
        <v>1072</v>
      </c>
      <c r="O6" t="s">
        <v>1072</v>
      </c>
      <c r="P6" t="s">
        <v>1071</v>
      </c>
      <c r="Q6" t="s">
        <v>1071</v>
      </c>
      <c r="R6" t="s">
        <v>1076</v>
      </c>
      <c r="S6" t="s">
        <v>1076</v>
      </c>
      <c r="T6" t="s">
        <v>1096</v>
      </c>
      <c r="U6">
        <v>-1.1782358903980499E-3</v>
      </c>
      <c r="V6">
        <v>-0.16255368231589201</v>
      </c>
      <c r="W6">
        <v>-0.291228754005324</v>
      </c>
      <c r="X6">
        <v>-0.439339376427413</v>
      </c>
      <c r="Y6">
        <v>-0.61930330680183898</v>
      </c>
      <c r="Z6">
        <v>-0.481960545180733</v>
      </c>
      <c r="AA6">
        <v>5.78485184885906E-2</v>
      </c>
      <c r="AB6">
        <v>0.64697264343277305</v>
      </c>
      <c r="AC6">
        <v>0.71583609348522104</v>
      </c>
      <c r="AD6">
        <v>0.44710416029936001</v>
      </c>
      <c r="AE6">
        <v>0.61770074142175002</v>
      </c>
      <c r="AF6">
        <v>0.92045726306104703</v>
      </c>
      <c r="AG6">
        <v>0.678713361342556</v>
      </c>
      <c r="AH6">
        <v>0.61761529993561404</v>
      </c>
    </row>
    <row r="7" spans="1:34" x14ac:dyDescent="0.25">
      <c r="A7" t="s">
        <v>1506</v>
      </c>
      <c r="B7" t="s">
        <v>1507</v>
      </c>
      <c r="C7">
        <v>31211.7</v>
      </c>
      <c r="D7">
        <v>1.1508788947037401</v>
      </c>
      <c r="E7">
        <v>0.782678710163772</v>
      </c>
      <c r="F7">
        <v>8.7142928583656201E-2</v>
      </c>
      <c r="G7">
        <v>0.425643089276241</v>
      </c>
      <c r="H7">
        <v>0.43864842681052402</v>
      </c>
      <c r="I7">
        <v>0.65223622394313796</v>
      </c>
      <c r="J7">
        <v>0.49918491871694898</v>
      </c>
      <c r="K7">
        <v>-0.65668780437375496</v>
      </c>
      <c r="L7" t="s">
        <v>1105</v>
      </c>
      <c r="M7" t="s">
        <v>1071</v>
      </c>
      <c r="N7" t="s">
        <v>1070</v>
      </c>
      <c r="O7" t="s">
        <v>1070</v>
      </c>
      <c r="P7" t="s">
        <v>1076</v>
      </c>
      <c r="Q7" t="s">
        <v>1076</v>
      </c>
      <c r="R7" t="s">
        <v>1076</v>
      </c>
      <c r="S7" t="s">
        <v>1072</v>
      </c>
      <c r="T7" t="s">
        <v>1096</v>
      </c>
      <c r="U7">
        <v>0.51629095271352698</v>
      </c>
      <c r="V7">
        <v>0.55842505821185096</v>
      </c>
      <c r="W7">
        <v>0.295063077127528</v>
      </c>
      <c r="X7">
        <v>-1.3903545277520401E-2</v>
      </c>
      <c r="Y7">
        <v>-0.22774886541277201</v>
      </c>
      <c r="Z7">
        <v>-0.16019536840924101</v>
      </c>
      <c r="AA7">
        <v>0.34037971760807201</v>
      </c>
      <c r="AB7">
        <v>0.83982810902062399</v>
      </c>
      <c r="AC7">
        <v>1.06349181928452</v>
      </c>
      <c r="AD7">
        <v>1.02791452626806</v>
      </c>
      <c r="AE7">
        <v>1.0616692184660399</v>
      </c>
      <c r="AF7">
        <v>1.19927581020699</v>
      </c>
      <c r="AG7">
        <v>1.22163682513427</v>
      </c>
      <c r="AH7">
        <v>1.1508788947037401</v>
      </c>
    </row>
    <row r="8" spans="1:34" x14ac:dyDescent="0.25">
      <c r="A8" t="s">
        <v>1508</v>
      </c>
      <c r="B8" t="s">
        <v>1509</v>
      </c>
      <c r="C8">
        <v>51268.5</v>
      </c>
      <c r="D8">
        <v>1.0086091972492099</v>
      </c>
      <c r="E8">
        <v>1.5947186524421499</v>
      </c>
      <c r="F8">
        <v>0.967197581557388</v>
      </c>
      <c r="G8">
        <v>-0.266890896959388</v>
      </c>
      <c r="H8">
        <v>0.23026631952295101</v>
      </c>
      <c r="I8">
        <v>0.61105427385092403</v>
      </c>
      <c r="J8">
        <v>8.3444884421271404E-2</v>
      </c>
      <c r="K8">
        <v>-0.34160708354706598</v>
      </c>
      <c r="L8" t="s">
        <v>1105</v>
      </c>
      <c r="M8" t="s">
        <v>1071</v>
      </c>
      <c r="N8" t="s">
        <v>1076</v>
      </c>
      <c r="O8" t="s">
        <v>1072</v>
      </c>
      <c r="P8" t="s">
        <v>1076</v>
      </c>
      <c r="Q8" t="s">
        <v>1076</v>
      </c>
      <c r="R8" t="s">
        <v>1076</v>
      </c>
      <c r="S8" t="s">
        <v>1072</v>
      </c>
      <c r="T8" t="s">
        <v>1096</v>
      </c>
      <c r="U8">
        <v>0.42269201311924998</v>
      </c>
      <c r="V8">
        <v>0.59691576025388304</v>
      </c>
      <c r="W8">
        <v>0.37014616556630098</v>
      </c>
      <c r="X8">
        <v>8.1241236141307405E-2</v>
      </c>
      <c r="Y8">
        <v>-3.1647026284661997E-2</v>
      </c>
      <c r="Z8">
        <v>9.5408596139059207E-2</v>
      </c>
      <c r="AA8">
        <v>0.43822612327710397</v>
      </c>
      <c r="AB8">
        <v>0.73071173088645003</v>
      </c>
      <c r="AC8">
        <v>0.92119929620227303</v>
      </c>
      <c r="AD8">
        <v>0.901454259071366</v>
      </c>
      <c r="AE8">
        <v>1.06819325397729</v>
      </c>
      <c r="AF8">
        <v>1.1922825273130899</v>
      </c>
      <c r="AG8">
        <v>1.20546910692461</v>
      </c>
      <c r="AH8">
        <v>1.0086091972492099</v>
      </c>
    </row>
    <row r="9" spans="1:34" x14ac:dyDescent="0.25">
      <c r="A9" t="s">
        <v>1510</v>
      </c>
      <c r="B9" t="s">
        <v>1135</v>
      </c>
      <c r="C9">
        <v>12438.9</v>
      </c>
      <c r="D9">
        <v>0.83862357517984698</v>
      </c>
      <c r="E9">
        <v>0.42659922662859801</v>
      </c>
      <c r="F9">
        <v>-0.477268125351893</v>
      </c>
      <c r="G9">
        <v>0.47823217580463701</v>
      </c>
      <c r="H9">
        <v>0.77151460531375504</v>
      </c>
      <c r="I9">
        <v>0.46327723500766599</v>
      </c>
      <c r="J9">
        <v>0.24153393440864299</v>
      </c>
      <c r="K9">
        <v>-0.794691030849078</v>
      </c>
      <c r="L9" t="s">
        <v>1079</v>
      </c>
      <c r="M9" t="s">
        <v>1076</v>
      </c>
      <c r="N9" t="s">
        <v>1072</v>
      </c>
      <c r="O9" t="s">
        <v>1070</v>
      </c>
      <c r="P9" t="s">
        <v>1071</v>
      </c>
      <c r="Q9" t="s">
        <v>1076</v>
      </c>
      <c r="R9" t="s">
        <v>1076</v>
      </c>
      <c r="S9" t="s">
        <v>1072</v>
      </c>
      <c r="T9" t="s">
        <v>1096</v>
      </c>
      <c r="U9">
        <v>2.0032223802737398E-3</v>
      </c>
      <c r="V9">
        <v>0.12295964372128899</v>
      </c>
      <c r="W9">
        <v>2.28905029449749E-2</v>
      </c>
      <c r="X9">
        <v>-0.30291104726880203</v>
      </c>
      <c r="Y9">
        <v>-0.42440697629069002</v>
      </c>
      <c r="Z9">
        <v>-0.18812697752975099</v>
      </c>
      <c r="AA9">
        <v>0.17454271103431501</v>
      </c>
      <c r="AB9">
        <v>0.51370170180421704</v>
      </c>
      <c r="AC9">
        <v>0.67624895209771696</v>
      </c>
      <c r="AD9">
        <v>0.492782361977609</v>
      </c>
      <c r="AE9">
        <v>0.74883528024869705</v>
      </c>
      <c r="AF9">
        <v>0.98257117505223301</v>
      </c>
      <c r="AG9">
        <v>0.70537782510093705</v>
      </c>
      <c r="AH9">
        <v>0.83862357517984698</v>
      </c>
    </row>
    <row r="10" spans="1:34" x14ac:dyDescent="0.25">
      <c r="A10" t="s">
        <v>1511</v>
      </c>
      <c r="B10" t="s">
        <v>1512</v>
      </c>
      <c r="C10">
        <v>38558.699999999997</v>
      </c>
      <c r="D10">
        <v>1.6496922200922599</v>
      </c>
      <c r="E10">
        <v>1.8471767253946501</v>
      </c>
      <c r="F10">
        <v>0.36551871658218299</v>
      </c>
      <c r="G10">
        <v>0.73679541040859298</v>
      </c>
      <c r="H10">
        <v>-0.69471246281967802</v>
      </c>
      <c r="I10">
        <v>3.2216435432993198E-2</v>
      </c>
      <c r="J10">
        <v>-0.15769225516211</v>
      </c>
      <c r="K10">
        <v>-0.93306385926624402</v>
      </c>
      <c r="L10" t="s">
        <v>1105</v>
      </c>
      <c r="M10" t="s">
        <v>1071</v>
      </c>
      <c r="N10" t="s">
        <v>1076</v>
      </c>
      <c r="O10" t="s">
        <v>1076</v>
      </c>
      <c r="P10" t="s">
        <v>1080</v>
      </c>
      <c r="Q10" t="s">
        <v>1070</v>
      </c>
      <c r="R10" t="s">
        <v>1070</v>
      </c>
      <c r="S10" t="s">
        <v>1080</v>
      </c>
      <c r="T10" t="s">
        <v>1096</v>
      </c>
      <c r="U10">
        <v>0.70277756332043695</v>
      </c>
      <c r="V10">
        <v>0.60731443295878795</v>
      </c>
      <c r="W10">
        <v>0.22979222777727901</v>
      </c>
      <c r="X10">
        <v>5.4367837661392297E-2</v>
      </c>
      <c r="Y10">
        <v>1.6691674691841199E-2</v>
      </c>
      <c r="Z10">
        <v>0.24000182525132599</v>
      </c>
      <c r="AA10">
        <v>0.78718645703193202</v>
      </c>
      <c r="AB10">
        <v>0.94091858568887299</v>
      </c>
      <c r="AC10">
        <v>1.0038835598139999</v>
      </c>
      <c r="AD10">
        <v>1.0172779431533401</v>
      </c>
      <c r="AE10">
        <v>1.30550004391026</v>
      </c>
      <c r="AF10">
        <v>1.64589348063788</v>
      </c>
      <c r="AG10">
        <v>1.73565628184043</v>
      </c>
      <c r="AH10">
        <v>1.6496922200922599</v>
      </c>
    </row>
    <row r="11" spans="1:34" x14ac:dyDescent="0.25">
      <c r="A11" t="s">
        <v>1513</v>
      </c>
      <c r="B11" t="s">
        <v>1514</v>
      </c>
      <c r="C11">
        <v>27757.4</v>
      </c>
      <c r="D11">
        <v>0.742237599213319</v>
      </c>
      <c r="E11">
        <v>0.27126982572969999</v>
      </c>
      <c r="F11">
        <v>0.92493394577341803</v>
      </c>
      <c r="G11">
        <v>0.81599604777205004</v>
      </c>
      <c r="H11">
        <v>-1.3683568984654599</v>
      </c>
      <c r="I11">
        <v>-1.35772844989713</v>
      </c>
      <c r="J11">
        <v>-0.22118784423820201</v>
      </c>
      <c r="K11">
        <v>-1.5689475909574799</v>
      </c>
      <c r="L11" t="s">
        <v>1079</v>
      </c>
      <c r="M11" t="s">
        <v>1076</v>
      </c>
      <c r="N11" t="s">
        <v>1076</v>
      </c>
      <c r="O11" t="s">
        <v>1076</v>
      </c>
      <c r="P11" t="s">
        <v>1080</v>
      </c>
      <c r="Q11" t="s">
        <v>1080</v>
      </c>
      <c r="R11" t="s">
        <v>1070</v>
      </c>
      <c r="S11" t="s">
        <v>1080</v>
      </c>
      <c r="T11" t="s">
        <v>1096</v>
      </c>
      <c r="U11">
        <v>0.87120156549929995</v>
      </c>
      <c r="V11">
        <v>0.84150987917526199</v>
      </c>
      <c r="W11">
        <v>0.315201454825563</v>
      </c>
      <c r="X11">
        <v>-2.75096200286036E-3</v>
      </c>
      <c r="Y11">
        <v>-0.138483794863309</v>
      </c>
      <c r="Z11">
        <v>8.7524560365715195E-2</v>
      </c>
      <c r="AA11">
        <v>0.75743085107604602</v>
      </c>
      <c r="AB11">
        <v>0.99913719713327698</v>
      </c>
      <c r="AC11">
        <v>0.94489162065024102</v>
      </c>
      <c r="AD11">
        <v>0.74394913307746402</v>
      </c>
      <c r="AE11">
        <v>0.79209823214502795</v>
      </c>
      <c r="AF11">
        <v>1.0968472766161299</v>
      </c>
      <c r="AG11">
        <v>0.87745551673267497</v>
      </c>
      <c r="AH11">
        <v>0.742237599213319</v>
      </c>
    </row>
    <row r="12" spans="1:34" x14ac:dyDescent="0.25">
      <c r="A12" t="s">
        <v>1515</v>
      </c>
      <c r="B12" t="s">
        <v>1153</v>
      </c>
      <c r="C12">
        <v>7826.5</v>
      </c>
      <c r="D12">
        <v>1.0038462599393601</v>
      </c>
      <c r="E12">
        <v>1.95078632340502</v>
      </c>
      <c r="F12">
        <v>-0.477268125351893</v>
      </c>
      <c r="G12">
        <v>0.477425180641808</v>
      </c>
      <c r="H12">
        <v>0.46678642761921302</v>
      </c>
      <c r="I12">
        <v>0.636498772108126</v>
      </c>
      <c r="J12">
        <v>-0.57744946469306102</v>
      </c>
      <c r="K12">
        <v>-0.35967234793512798</v>
      </c>
      <c r="L12" t="s">
        <v>1105</v>
      </c>
      <c r="M12" t="s">
        <v>1071</v>
      </c>
      <c r="N12" t="s">
        <v>1072</v>
      </c>
      <c r="O12" t="s">
        <v>1070</v>
      </c>
      <c r="P12" t="s">
        <v>1076</v>
      </c>
      <c r="Q12" t="s">
        <v>1076</v>
      </c>
      <c r="R12" t="s">
        <v>1072</v>
      </c>
      <c r="S12" t="s">
        <v>1072</v>
      </c>
      <c r="T12" t="s">
        <v>1096</v>
      </c>
      <c r="U12">
        <v>1.28330053220329E-2</v>
      </c>
      <c r="V12">
        <v>-0.28995172350553</v>
      </c>
      <c r="W12">
        <v>-0.15760683015254201</v>
      </c>
      <c r="X12">
        <v>-6.4579856990876094E-2</v>
      </c>
      <c r="Y12">
        <v>-0.242139826660284</v>
      </c>
      <c r="Z12">
        <v>-0.175363475797431</v>
      </c>
      <c r="AA12">
        <v>0.109468801669185</v>
      </c>
      <c r="AB12">
        <v>0.76639745399505599</v>
      </c>
      <c r="AC12">
        <v>0.85046421324766996</v>
      </c>
      <c r="AD12">
        <v>0.50592936321927595</v>
      </c>
      <c r="AE12">
        <v>0.58656951330718499</v>
      </c>
      <c r="AF12">
        <v>0.93214119592842204</v>
      </c>
      <c r="AG12">
        <v>1.0046056661485501</v>
      </c>
      <c r="AH12">
        <v>1.0038462599393601</v>
      </c>
    </row>
    <row r="13" spans="1:34" x14ac:dyDescent="0.25">
      <c r="A13" t="s">
        <v>1516</v>
      </c>
      <c r="B13" t="s">
        <v>1517</v>
      </c>
      <c r="C13">
        <v>3403.5</v>
      </c>
      <c r="D13">
        <v>2.5546482906044101</v>
      </c>
      <c r="E13">
        <v>0.76423547744323495</v>
      </c>
      <c r="F13">
        <v>1.8616298203215</v>
      </c>
      <c r="G13">
        <v>1.1548857413490701</v>
      </c>
      <c r="H13">
        <v>-0.481162204568573</v>
      </c>
      <c r="I13">
        <v>-0.72328698200463704</v>
      </c>
      <c r="J13">
        <v>1.63728470429871</v>
      </c>
      <c r="K13">
        <v>-0.58606807987339304</v>
      </c>
      <c r="L13" t="s">
        <v>1105</v>
      </c>
      <c r="M13" t="s">
        <v>1071</v>
      </c>
      <c r="N13" t="s">
        <v>1071</v>
      </c>
      <c r="O13" t="s">
        <v>1071</v>
      </c>
      <c r="P13" t="s">
        <v>1072</v>
      </c>
      <c r="Q13" t="s">
        <v>1072</v>
      </c>
      <c r="R13" t="s">
        <v>1071</v>
      </c>
      <c r="S13" t="s">
        <v>1072</v>
      </c>
      <c r="T13" t="s">
        <v>1096</v>
      </c>
      <c r="U13">
        <v>1.33813238744806</v>
      </c>
      <c r="V13">
        <v>1.26500505572182</v>
      </c>
      <c r="W13">
        <v>1.0388654361239</v>
      </c>
      <c r="X13">
        <v>0.39969838432737398</v>
      </c>
      <c r="Y13">
        <v>0.434970867944665</v>
      </c>
      <c r="Z13">
        <v>1.14240854623166</v>
      </c>
      <c r="AA13">
        <v>2.2866634876324898</v>
      </c>
      <c r="AB13">
        <v>2.23792104219523</v>
      </c>
      <c r="AC13">
        <v>1.7965675644889101</v>
      </c>
      <c r="AD13">
        <v>1.8118197214915199</v>
      </c>
      <c r="AE13">
        <v>1.3577232563108499</v>
      </c>
      <c r="AF13">
        <v>1.6279272507740401</v>
      </c>
      <c r="AG13">
        <v>2.3487808418406999</v>
      </c>
      <c r="AH13">
        <v>2.5546482906044101</v>
      </c>
    </row>
    <row r="14" spans="1:34" x14ac:dyDescent="0.25">
      <c r="A14" t="s">
        <v>1518</v>
      </c>
      <c r="B14" t="s">
        <v>1519</v>
      </c>
      <c r="C14">
        <v>19484.2</v>
      </c>
      <c r="D14">
        <v>2.2815038207844598</v>
      </c>
      <c r="E14">
        <v>1.8193542160779701</v>
      </c>
      <c r="F14">
        <v>0.725804261049802</v>
      </c>
      <c r="G14">
        <v>0.806055661732753</v>
      </c>
      <c r="H14">
        <v>5.3563113035934298E-3</v>
      </c>
      <c r="I14">
        <v>1.3215691752344301</v>
      </c>
      <c r="J14">
        <v>0.33269852964057101</v>
      </c>
      <c r="K14">
        <v>-0.34573407633857001</v>
      </c>
      <c r="L14" t="s">
        <v>1105</v>
      </c>
      <c r="M14" t="s">
        <v>1071</v>
      </c>
      <c r="N14" t="s">
        <v>1076</v>
      </c>
      <c r="O14" t="s">
        <v>1076</v>
      </c>
      <c r="P14" t="s">
        <v>1070</v>
      </c>
      <c r="Q14" t="s">
        <v>1071</v>
      </c>
      <c r="R14" t="s">
        <v>1076</v>
      </c>
      <c r="S14" t="s">
        <v>1072</v>
      </c>
      <c r="T14" t="s">
        <v>1096</v>
      </c>
      <c r="U14">
        <v>0.64112639899931001</v>
      </c>
      <c r="V14">
        <v>0.67949277781232897</v>
      </c>
      <c r="W14">
        <v>0.73178861121614402</v>
      </c>
      <c r="X14">
        <v>0.74610657803928504</v>
      </c>
      <c r="Y14">
        <v>0.73647619889721305</v>
      </c>
      <c r="Z14">
        <v>0.90550799789147796</v>
      </c>
      <c r="AA14">
        <v>1.2309658216360599</v>
      </c>
      <c r="AB14">
        <v>1.44428113370102</v>
      </c>
      <c r="AC14">
        <v>1.10465959530226</v>
      </c>
      <c r="AD14">
        <v>1.0104570530420101</v>
      </c>
      <c r="AE14">
        <v>1.60403767136079</v>
      </c>
      <c r="AF14">
        <v>2.0944816788680898</v>
      </c>
      <c r="AG14">
        <v>2.79057532738118</v>
      </c>
      <c r="AH14">
        <v>2.2815038207844598</v>
      </c>
    </row>
    <row r="15" spans="1:34" x14ac:dyDescent="0.25">
      <c r="A15" t="s">
        <v>1520</v>
      </c>
      <c r="B15" t="s">
        <v>1521</v>
      </c>
      <c r="C15">
        <v>14195.7</v>
      </c>
      <c r="D15">
        <v>1.3037551345381999</v>
      </c>
      <c r="E15">
        <v>1.3858082644869301</v>
      </c>
      <c r="F15">
        <v>1.0892960847439299</v>
      </c>
      <c r="G15">
        <v>0.447906168096186</v>
      </c>
      <c r="H15">
        <v>0.41180402855589598</v>
      </c>
      <c r="I15">
        <v>1.2781905332735799</v>
      </c>
      <c r="J15">
        <v>-0.28795180364655498</v>
      </c>
      <c r="K15">
        <v>-0.43183560748078698</v>
      </c>
      <c r="L15" t="s">
        <v>1105</v>
      </c>
      <c r="M15" t="s">
        <v>1071</v>
      </c>
      <c r="N15" t="s">
        <v>1071</v>
      </c>
      <c r="O15" t="s">
        <v>1070</v>
      </c>
      <c r="P15" t="s">
        <v>1076</v>
      </c>
      <c r="Q15" t="s">
        <v>1071</v>
      </c>
      <c r="R15" t="s">
        <v>1070</v>
      </c>
      <c r="S15" t="s">
        <v>1072</v>
      </c>
      <c r="T15" t="s">
        <v>1096</v>
      </c>
      <c r="U15">
        <v>0.90048814558985002</v>
      </c>
      <c r="V15">
        <v>0.908352278509033</v>
      </c>
      <c r="W15">
        <v>0.94383602609081796</v>
      </c>
      <c r="X15">
        <v>0.74006874877457696</v>
      </c>
      <c r="Y15">
        <v>0.51154057620595095</v>
      </c>
      <c r="Z15">
        <v>0.49970331734031698</v>
      </c>
      <c r="AA15">
        <v>1.0181305296643199</v>
      </c>
      <c r="AB15">
        <v>1.1500966261877701</v>
      </c>
      <c r="AC15">
        <v>1.0522584768569401</v>
      </c>
      <c r="AD15">
        <v>0.989880146119821</v>
      </c>
      <c r="AE15">
        <v>1.1277595762593999</v>
      </c>
      <c r="AF15">
        <v>1.32596972631401</v>
      </c>
      <c r="AG15">
        <v>1.4224291878920601</v>
      </c>
      <c r="AH15">
        <v>1.3037551345381999</v>
      </c>
    </row>
    <row r="16" spans="1:34" x14ac:dyDescent="0.25">
      <c r="A16" t="s">
        <v>1522</v>
      </c>
      <c r="B16" t="s">
        <v>1523</v>
      </c>
      <c r="C16">
        <v>16394.2</v>
      </c>
      <c r="D16">
        <v>0.88584860820491695</v>
      </c>
      <c r="E16">
        <v>1.8368539751363899</v>
      </c>
      <c r="F16">
        <v>-0.74495268546870197</v>
      </c>
      <c r="G16">
        <v>0.102807532230956</v>
      </c>
      <c r="H16">
        <v>0.51105762893024098</v>
      </c>
      <c r="I16">
        <v>0.91463164870649305</v>
      </c>
      <c r="J16">
        <v>0.43661555419382803</v>
      </c>
      <c r="K16">
        <v>-0.287721801713479</v>
      </c>
      <c r="L16" t="s">
        <v>1105</v>
      </c>
      <c r="M16" t="s">
        <v>1071</v>
      </c>
      <c r="N16" t="s">
        <v>1072</v>
      </c>
      <c r="O16" t="s">
        <v>1070</v>
      </c>
      <c r="P16" t="s">
        <v>1076</v>
      </c>
      <c r="Q16" t="s">
        <v>1076</v>
      </c>
      <c r="R16" t="s">
        <v>1076</v>
      </c>
      <c r="S16" t="s">
        <v>1072</v>
      </c>
      <c r="T16" t="s">
        <v>1096</v>
      </c>
      <c r="U16">
        <v>0.33123155754438999</v>
      </c>
      <c r="V16">
        <v>0.44038849145440001</v>
      </c>
      <c r="W16">
        <v>0.23643517016035401</v>
      </c>
      <c r="X16">
        <v>-6.7682884342074603E-2</v>
      </c>
      <c r="Y16">
        <v>-0.128465041847318</v>
      </c>
      <c r="Z16">
        <v>-2.65525131954348E-2</v>
      </c>
      <c r="AA16">
        <v>0.171247660117929</v>
      </c>
      <c r="AB16">
        <v>0.473089446926864</v>
      </c>
      <c r="AC16">
        <v>0.56407492710150497</v>
      </c>
      <c r="AD16">
        <v>0.392561108626092</v>
      </c>
      <c r="AE16">
        <v>0.63716108479515898</v>
      </c>
      <c r="AF16">
        <v>1.08875599320602</v>
      </c>
      <c r="AG16">
        <v>1.1931172772108201</v>
      </c>
      <c r="AH16">
        <v>0.88584860820491695</v>
      </c>
    </row>
    <row r="17" spans="1:34" x14ac:dyDescent="0.25">
      <c r="A17" t="s">
        <v>1524</v>
      </c>
      <c r="B17" t="s">
        <v>1525</v>
      </c>
      <c r="C17">
        <v>8344.7000000000007</v>
      </c>
      <c r="D17">
        <v>2.2630618524452299</v>
      </c>
      <c r="E17">
        <v>1.6858497796712799</v>
      </c>
      <c r="F17">
        <v>1.3256446369262</v>
      </c>
      <c r="G17">
        <v>1.0109399770454699</v>
      </c>
      <c r="H17">
        <v>-0.64544528715279403</v>
      </c>
      <c r="I17">
        <v>-0.16822054215051699</v>
      </c>
      <c r="J17">
        <v>0.56263169722806305</v>
      </c>
      <c r="K17">
        <v>-0.88342928350979599</v>
      </c>
      <c r="L17" t="s">
        <v>1105</v>
      </c>
      <c r="M17" t="s">
        <v>1071</v>
      </c>
      <c r="N17" t="s">
        <v>1071</v>
      </c>
      <c r="O17" t="s">
        <v>1071</v>
      </c>
      <c r="P17" t="s">
        <v>1080</v>
      </c>
      <c r="Q17" t="s">
        <v>1070</v>
      </c>
      <c r="R17" t="s">
        <v>1076</v>
      </c>
      <c r="S17" t="s">
        <v>1080</v>
      </c>
      <c r="T17" t="s">
        <v>1096</v>
      </c>
      <c r="U17">
        <v>0.870486342499598</v>
      </c>
      <c r="V17">
        <v>0.92291235500732305</v>
      </c>
      <c r="W17">
        <v>0.641163968128456</v>
      </c>
      <c r="X17">
        <v>0.47533234511616401</v>
      </c>
      <c r="Y17">
        <v>0.84293016294786105</v>
      </c>
      <c r="Z17">
        <v>0.96455963038288395</v>
      </c>
      <c r="AA17">
        <v>1.66280024013547</v>
      </c>
      <c r="AB17">
        <v>2.06025181992857</v>
      </c>
      <c r="AC17">
        <v>1.4104377488012301</v>
      </c>
      <c r="AD17">
        <v>1.0292127130339701</v>
      </c>
      <c r="AE17">
        <v>1.4102506271437301</v>
      </c>
      <c r="AF17">
        <v>1.3073933332091501</v>
      </c>
      <c r="AG17">
        <v>2.1304541449786099</v>
      </c>
      <c r="AH17">
        <v>2.2630618524452299</v>
      </c>
    </row>
    <row r="18" spans="1:34" x14ac:dyDescent="0.25">
      <c r="A18" t="s">
        <v>1526</v>
      </c>
      <c r="B18" t="s">
        <v>1179</v>
      </c>
      <c r="C18">
        <v>8756.4</v>
      </c>
      <c r="D18">
        <v>0.195355278871398</v>
      </c>
      <c r="E18">
        <v>-0.52412693778067199</v>
      </c>
      <c r="F18">
        <v>-1.25690077390969</v>
      </c>
      <c r="G18">
        <v>1.1949390034591001</v>
      </c>
      <c r="H18">
        <v>-7.9407318068710694E-2</v>
      </c>
      <c r="I18">
        <v>1.2619924037329899</v>
      </c>
      <c r="J18">
        <v>0.74487845269014297</v>
      </c>
      <c r="K18">
        <v>-0.215412329756066</v>
      </c>
      <c r="L18" t="s">
        <v>1076</v>
      </c>
      <c r="M18" t="s">
        <v>1072</v>
      </c>
      <c r="N18" t="s">
        <v>1080</v>
      </c>
      <c r="O18" t="s">
        <v>1071</v>
      </c>
      <c r="P18" t="s">
        <v>1070</v>
      </c>
      <c r="Q18" t="s">
        <v>1071</v>
      </c>
      <c r="R18" t="s">
        <v>1071</v>
      </c>
      <c r="S18" t="s">
        <v>1072</v>
      </c>
      <c r="T18" t="s">
        <v>1096</v>
      </c>
      <c r="U18">
        <v>-0.11478170903986799</v>
      </c>
      <c r="V18">
        <v>-8.0960109909995706E-2</v>
      </c>
      <c r="W18">
        <v>-0.10628163671422</v>
      </c>
      <c r="X18">
        <v>-0.23405904411511699</v>
      </c>
      <c r="Y18">
        <v>-0.143801870365518</v>
      </c>
      <c r="Z18">
        <v>0.12446976903505801</v>
      </c>
      <c r="AA18">
        <v>0.94743606314326301</v>
      </c>
      <c r="AB18">
        <v>1.43883712563431</v>
      </c>
      <c r="AC18">
        <v>0.96634753872859702</v>
      </c>
      <c r="AD18">
        <v>0.53591161942798105</v>
      </c>
      <c r="AE18">
        <v>0.39840649825287699</v>
      </c>
      <c r="AF18">
        <v>1.0214655657074201</v>
      </c>
      <c r="AG18">
        <v>0.76441348407543697</v>
      </c>
      <c r="AH18">
        <v>0.195355278871398</v>
      </c>
    </row>
    <row r="19" spans="1:34" x14ac:dyDescent="0.25">
      <c r="A19" t="s">
        <v>1527</v>
      </c>
      <c r="B19" t="s">
        <v>1528</v>
      </c>
      <c r="C19">
        <v>14687.3</v>
      </c>
      <c r="D19">
        <v>0.14403070358525299</v>
      </c>
      <c r="E19">
        <v>-0.69697483997637399</v>
      </c>
      <c r="F19">
        <v>-1.25690077390969</v>
      </c>
      <c r="G19">
        <v>1.10513014182821</v>
      </c>
      <c r="H19">
        <v>0.210531880057761</v>
      </c>
      <c r="I19">
        <v>1.05188742406671</v>
      </c>
      <c r="J19">
        <v>2.3211194107139201</v>
      </c>
      <c r="K19">
        <v>6.03872179297281E-2</v>
      </c>
      <c r="L19" t="s">
        <v>1070</v>
      </c>
      <c r="M19" t="s">
        <v>1080</v>
      </c>
      <c r="N19" t="s">
        <v>1080</v>
      </c>
      <c r="O19" t="s">
        <v>1071</v>
      </c>
      <c r="P19" t="s">
        <v>1076</v>
      </c>
      <c r="Q19" t="s">
        <v>1071</v>
      </c>
      <c r="R19" t="s">
        <v>1071</v>
      </c>
      <c r="S19" t="s">
        <v>1070</v>
      </c>
      <c r="T19" t="s">
        <v>1096</v>
      </c>
      <c r="U19">
        <v>1.4403772334798399</v>
      </c>
      <c r="V19">
        <v>1.8833315017317001</v>
      </c>
      <c r="W19">
        <v>1.3521750921509199</v>
      </c>
      <c r="X19">
        <v>1.98106548903299</v>
      </c>
      <c r="Y19">
        <v>1.0330903387917401</v>
      </c>
      <c r="Z19">
        <v>0.48563732813502097</v>
      </c>
      <c r="AA19">
        <v>1.79602708884927</v>
      </c>
      <c r="AB19">
        <v>2.64427246851066</v>
      </c>
      <c r="AC19">
        <v>1.2643256217471801</v>
      </c>
      <c r="AD19">
        <v>1.3458308663281799</v>
      </c>
      <c r="AE19">
        <v>0.40510609368837303</v>
      </c>
      <c r="AF19">
        <v>0.52144755466526704</v>
      </c>
      <c r="AG19">
        <v>0.37193120070747299</v>
      </c>
      <c r="AH19">
        <v>0.14403070358525299</v>
      </c>
    </row>
    <row r="20" spans="1:34" x14ac:dyDescent="0.25">
      <c r="A20" t="s">
        <v>1529</v>
      </c>
      <c r="B20" t="s">
        <v>1530</v>
      </c>
      <c r="C20">
        <v>16228.1</v>
      </c>
      <c r="D20">
        <v>0.37432609870422501</v>
      </c>
      <c r="E20">
        <v>-0.28473386861383998</v>
      </c>
      <c r="F20">
        <v>-1.6467170981885899</v>
      </c>
      <c r="G20">
        <v>0.60106329136004599</v>
      </c>
      <c r="H20">
        <v>0.268534925121858</v>
      </c>
      <c r="I20">
        <v>1.0532341928198199</v>
      </c>
      <c r="J20">
        <v>1.1525383053684</v>
      </c>
      <c r="K20">
        <v>-0.33009160434709101</v>
      </c>
      <c r="L20" t="s">
        <v>1076</v>
      </c>
      <c r="M20" t="s">
        <v>1070</v>
      </c>
      <c r="N20" t="s">
        <v>1080</v>
      </c>
      <c r="O20" t="s">
        <v>1076</v>
      </c>
      <c r="P20" t="s">
        <v>1076</v>
      </c>
      <c r="Q20" t="s">
        <v>1071</v>
      </c>
      <c r="R20" t="s">
        <v>1071</v>
      </c>
      <c r="S20" t="s">
        <v>1072</v>
      </c>
      <c r="T20" t="s">
        <v>1096</v>
      </c>
      <c r="U20">
        <v>-2.88710279794228E-2</v>
      </c>
      <c r="V20">
        <v>0.21949244071818</v>
      </c>
      <c r="W20">
        <v>0.187329747147568</v>
      </c>
      <c r="X20">
        <v>-0.36472543317880102</v>
      </c>
      <c r="Y20">
        <v>-0.50487281931623995</v>
      </c>
      <c r="Z20">
        <v>-0.33366677417102097</v>
      </c>
      <c r="AA20">
        <v>0.21734720938530599</v>
      </c>
      <c r="AB20">
        <v>0.51828102841448198</v>
      </c>
      <c r="AC20">
        <v>0.15257998579183599</v>
      </c>
      <c r="AD20">
        <v>-2.30992935812913E-2</v>
      </c>
      <c r="AE20">
        <v>-0.104189398280878</v>
      </c>
      <c r="AF20">
        <v>0.35011114450839897</v>
      </c>
      <c r="AG20">
        <v>0.79514563437227503</v>
      </c>
      <c r="AH20">
        <v>0.37432609870422501</v>
      </c>
    </row>
    <row r="21" spans="1:34" x14ac:dyDescent="0.25">
      <c r="A21" t="s">
        <v>1531</v>
      </c>
      <c r="B21" t="s">
        <v>1532</v>
      </c>
      <c r="C21">
        <v>11751.6</v>
      </c>
      <c r="D21">
        <v>0.73021879554545099</v>
      </c>
      <c r="E21">
        <v>2.4868170803424001</v>
      </c>
      <c r="F21">
        <v>-1.46682891899899</v>
      </c>
      <c r="G21">
        <v>7.6032175112123804E-2</v>
      </c>
      <c r="H21">
        <v>0.881221237366279</v>
      </c>
      <c r="I21">
        <v>1.6581119130603501</v>
      </c>
      <c r="J21">
        <v>-0.31027760827654299</v>
      </c>
      <c r="K21">
        <v>0.63183753814898402</v>
      </c>
      <c r="L21" t="s">
        <v>1079</v>
      </c>
      <c r="M21" t="s">
        <v>1071</v>
      </c>
      <c r="N21" t="s">
        <v>1080</v>
      </c>
      <c r="O21" t="s">
        <v>1070</v>
      </c>
      <c r="P21" t="s">
        <v>1071</v>
      </c>
      <c r="Q21" t="s">
        <v>1071</v>
      </c>
      <c r="R21" t="s">
        <v>1070</v>
      </c>
      <c r="S21" t="s">
        <v>1076</v>
      </c>
      <c r="T21" t="s">
        <v>1096</v>
      </c>
      <c r="U21">
        <v>-0.19084787035537601</v>
      </c>
      <c r="V21">
        <v>-0.17625678042507201</v>
      </c>
      <c r="W21">
        <v>-0.53414826333916798</v>
      </c>
      <c r="X21">
        <v>-0.42975603687444802</v>
      </c>
      <c r="Y21">
        <v>-0.41482253096819899</v>
      </c>
      <c r="Z21">
        <v>-0.52519098448844603</v>
      </c>
      <c r="AA21">
        <v>9.9405260358936907E-4</v>
      </c>
      <c r="AB21">
        <v>0.23690520018004599</v>
      </c>
      <c r="AC21">
        <v>0.47078727710594398</v>
      </c>
      <c r="AD21">
        <v>0.48557097934369298</v>
      </c>
      <c r="AE21">
        <v>0.667273323265967</v>
      </c>
      <c r="AF21">
        <v>1.1991537478276999</v>
      </c>
      <c r="AG21">
        <v>1.22831680535032</v>
      </c>
      <c r="AH21">
        <v>0.73021879554545099</v>
      </c>
    </row>
    <row r="22" spans="1:34" x14ac:dyDescent="0.25">
      <c r="A22" t="s">
        <v>1533</v>
      </c>
      <c r="B22" t="s">
        <v>1534</v>
      </c>
      <c r="C22">
        <v>13906.5</v>
      </c>
      <c r="D22">
        <v>-0.29035438907271199</v>
      </c>
      <c r="E22">
        <v>2.56273303072697</v>
      </c>
      <c r="F22">
        <v>-1.53430064639352</v>
      </c>
      <c r="G22">
        <v>-2.0131893427513901</v>
      </c>
      <c r="H22">
        <v>0.98944415964490795</v>
      </c>
      <c r="I22">
        <v>1.27842411104482</v>
      </c>
      <c r="J22">
        <v>-6.2205757444223797E-2</v>
      </c>
      <c r="K22">
        <v>0.48173917434989999</v>
      </c>
      <c r="L22" t="s">
        <v>1072</v>
      </c>
      <c r="M22" t="s">
        <v>1071</v>
      </c>
      <c r="N22" t="s">
        <v>1080</v>
      </c>
      <c r="O22" t="s">
        <v>1080</v>
      </c>
      <c r="P22" t="s">
        <v>1071</v>
      </c>
      <c r="Q22" t="s">
        <v>1071</v>
      </c>
      <c r="R22" t="s">
        <v>1070</v>
      </c>
      <c r="S22" t="s">
        <v>1076</v>
      </c>
      <c r="T22" t="s">
        <v>1096</v>
      </c>
      <c r="U22">
        <v>-0.63507422032800398</v>
      </c>
      <c r="V22">
        <v>-0.75841680880114404</v>
      </c>
      <c r="W22">
        <v>-0.947991818189168</v>
      </c>
      <c r="X22">
        <v>-0.98170482089869404</v>
      </c>
      <c r="Y22">
        <v>-0.89434099078331397</v>
      </c>
      <c r="Z22">
        <v>-0.76900450221236805</v>
      </c>
      <c r="AA22">
        <v>-0.36670013959796499</v>
      </c>
      <c r="AB22">
        <v>-9.6996870312267405E-2</v>
      </c>
      <c r="AC22">
        <v>-0.22760906603669201</v>
      </c>
      <c r="AD22">
        <v>-0.49121071330913302</v>
      </c>
      <c r="AE22">
        <v>8.5749276583176007E-2</v>
      </c>
      <c r="AF22">
        <v>0.63568272520291302</v>
      </c>
      <c r="AG22">
        <v>0.28238352385508497</v>
      </c>
      <c r="AH22">
        <v>-0.29035438907271199</v>
      </c>
    </row>
    <row r="23" spans="1:34" x14ac:dyDescent="0.25">
      <c r="A23" t="s">
        <v>1535</v>
      </c>
      <c r="B23" t="s">
        <v>1536</v>
      </c>
      <c r="C23">
        <v>26086.7</v>
      </c>
      <c r="D23">
        <v>1.52818408127949</v>
      </c>
      <c r="E23">
        <v>0.24823634807957201</v>
      </c>
      <c r="F23">
        <v>-8.7451801072993204E-2</v>
      </c>
      <c r="G23">
        <v>1.02785397705988</v>
      </c>
      <c r="H23">
        <v>-0.60519865940745798</v>
      </c>
      <c r="I23">
        <v>-0.18855214143433599</v>
      </c>
      <c r="J23">
        <v>-0.25723314667043401</v>
      </c>
      <c r="K23">
        <v>-1.0303617242646801</v>
      </c>
      <c r="L23" t="s">
        <v>1105</v>
      </c>
      <c r="M23" t="s">
        <v>1076</v>
      </c>
      <c r="N23" t="s">
        <v>1070</v>
      </c>
      <c r="O23" t="s">
        <v>1071</v>
      </c>
      <c r="P23" t="s">
        <v>1080</v>
      </c>
      <c r="Q23" t="s">
        <v>1070</v>
      </c>
      <c r="R23" t="s">
        <v>1070</v>
      </c>
      <c r="S23" t="s">
        <v>1080</v>
      </c>
      <c r="T23" t="s">
        <v>1096</v>
      </c>
      <c r="U23">
        <v>0.47686674424673298</v>
      </c>
      <c r="V23">
        <v>0.241522965135163</v>
      </c>
      <c r="W23">
        <v>0.153225456607611</v>
      </c>
      <c r="X23">
        <v>0.12784348982086299</v>
      </c>
      <c r="Y23">
        <v>0.14026804855738101</v>
      </c>
      <c r="Z23">
        <v>0.58467522461038501</v>
      </c>
      <c r="AA23">
        <v>1.37251525034198</v>
      </c>
      <c r="AB23">
        <v>2.2231304359655599</v>
      </c>
      <c r="AC23">
        <v>1.0346322479207799</v>
      </c>
      <c r="AD23">
        <v>0.39030604821479598</v>
      </c>
      <c r="AE23">
        <v>0.51439860512111002</v>
      </c>
      <c r="AF23">
        <v>1.1655122812313301</v>
      </c>
      <c r="AG23">
        <v>1.84613307939936</v>
      </c>
      <c r="AH23">
        <v>1.52818408127949</v>
      </c>
    </row>
    <row r="24" spans="1:34" x14ac:dyDescent="0.25">
      <c r="A24" t="s">
        <v>1537</v>
      </c>
      <c r="B24" t="s">
        <v>1538</v>
      </c>
      <c r="C24">
        <v>18772.3</v>
      </c>
      <c r="D24">
        <v>0.68855095405586497</v>
      </c>
      <c r="E24">
        <v>-0.25480670415520101</v>
      </c>
      <c r="F24">
        <v>-0.58977356492566102</v>
      </c>
      <c r="G24">
        <v>0.40389800623469602</v>
      </c>
      <c r="H24">
        <v>3.00377968062451E-2</v>
      </c>
      <c r="I24">
        <v>-0.43986978858331799</v>
      </c>
      <c r="J24">
        <v>1.0911701165579999</v>
      </c>
      <c r="K24">
        <v>1.15173768141554</v>
      </c>
      <c r="L24" t="s">
        <v>1079</v>
      </c>
      <c r="M24" t="s">
        <v>1070</v>
      </c>
      <c r="N24" t="s">
        <v>1072</v>
      </c>
      <c r="O24" t="s">
        <v>1070</v>
      </c>
      <c r="P24" t="s">
        <v>1070</v>
      </c>
      <c r="Q24" t="s">
        <v>1072</v>
      </c>
      <c r="R24" t="s">
        <v>1071</v>
      </c>
      <c r="S24" t="s">
        <v>1071</v>
      </c>
      <c r="T24" t="s">
        <v>1096</v>
      </c>
      <c r="U24">
        <v>-8.2479059449049194E-2</v>
      </c>
      <c r="V24">
        <v>-6.0108367218526602E-2</v>
      </c>
      <c r="W24">
        <v>-0.158638596348738</v>
      </c>
      <c r="X24">
        <v>-0.388627131580222</v>
      </c>
      <c r="Y24">
        <v>-0.35653815606705502</v>
      </c>
      <c r="Z24">
        <v>-0.13987270927492801</v>
      </c>
      <c r="AA24">
        <v>6.2877962530693401E-2</v>
      </c>
      <c r="AB24">
        <v>0.43280677955559199</v>
      </c>
      <c r="AC24">
        <v>0.60779496035996206</v>
      </c>
      <c r="AD24">
        <v>0.25037185228083297</v>
      </c>
      <c r="AE24">
        <v>0.35519624490340201</v>
      </c>
      <c r="AF24">
        <v>0.52976351266119204</v>
      </c>
      <c r="AG24">
        <v>0.62496268007582001</v>
      </c>
      <c r="AH24">
        <v>0.68855095405586497</v>
      </c>
    </row>
    <row r="25" spans="1:34" x14ac:dyDescent="0.25">
      <c r="A25" t="s">
        <v>1539</v>
      </c>
      <c r="B25" t="s">
        <v>1540</v>
      </c>
      <c r="C25">
        <v>8338.7999999999993</v>
      </c>
      <c r="D25">
        <v>1.0449376575329199</v>
      </c>
      <c r="E25">
        <v>-8.0274629321380204E-3</v>
      </c>
      <c r="F25">
        <v>4.0813420608357E-2</v>
      </c>
      <c r="G25">
        <v>0.70118322561335999</v>
      </c>
      <c r="H25">
        <v>-0.14133190586889399</v>
      </c>
      <c r="I25">
        <v>1.6410946706859799</v>
      </c>
      <c r="J25">
        <v>0.23111329617207099</v>
      </c>
      <c r="K25">
        <v>0.37365212121057001</v>
      </c>
      <c r="L25" t="s">
        <v>1105</v>
      </c>
      <c r="M25" t="s">
        <v>1076</v>
      </c>
      <c r="N25" t="s">
        <v>1070</v>
      </c>
      <c r="O25" t="s">
        <v>1076</v>
      </c>
      <c r="P25" t="s">
        <v>1070</v>
      </c>
      <c r="Q25" t="s">
        <v>1071</v>
      </c>
      <c r="R25" t="s">
        <v>1076</v>
      </c>
      <c r="S25" t="s">
        <v>1076</v>
      </c>
      <c r="T25" t="s">
        <v>1096</v>
      </c>
      <c r="U25">
        <v>1.18871824842622</v>
      </c>
      <c r="V25">
        <v>1.2793167889641599</v>
      </c>
      <c r="W25">
        <v>0.99318061473664798</v>
      </c>
      <c r="X25">
        <v>0.61826945779445197</v>
      </c>
      <c r="Y25">
        <v>0.425251721761506</v>
      </c>
      <c r="Z25">
        <v>0.64849314856427998</v>
      </c>
      <c r="AA25">
        <v>1.14340141581535</v>
      </c>
      <c r="AB25">
        <v>1.4194463124521</v>
      </c>
      <c r="AC25">
        <v>1.5974995520916999</v>
      </c>
      <c r="AD25">
        <v>1.54457151771791</v>
      </c>
      <c r="AE25">
        <v>1.0842960086826601</v>
      </c>
      <c r="AF25">
        <v>1.1829311749351199</v>
      </c>
      <c r="AG25">
        <v>0.93009378786111596</v>
      </c>
      <c r="AH25">
        <v>1.0449376575329199</v>
      </c>
    </row>
    <row r="26" spans="1:34" x14ac:dyDescent="0.25">
      <c r="A26" t="s">
        <v>1541</v>
      </c>
      <c r="B26" t="s">
        <v>1542</v>
      </c>
      <c r="C26">
        <v>4056.7</v>
      </c>
      <c r="D26">
        <v>0.73992386234288998</v>
      </c>
      <c r="E26">
        <v>-0.160155585564068</v>
      </c>
      <c r="F26">
        <v>-1.25690077390969</v>
      </c>
      <c r="G26">
        <v>0.180305805948903</v>
      </c>
      <c r="H26">
        <v>5.5499663694689701E-3</v>
      </c>
      <c r="I26">
        <v>0.45084168554958998</v>
      </c>
      <c r="J26">
        <v>0.140324103447445</v>
      </c>
      <c r="K26">
        <v>0.36018584776610502</v>
      </c>
      <c r="L26" t="s">
        <v>1079</v>
      </c>
      <c r="M26" t="s">
        <v>1070</v>
      </c>
      <c r="N26" t="s">
        <v>1080</v>
      </c>
      <c r="O26" t="s">
        <v>1070</v>
      </c>
      <c r="P26" t="s">
        <v>1070</v>
      </c>
      <c r="Q26" t="s">
        <v>1076</v>
      </c>
      <c r="R26" t="s">
        <v>1076</v>
      </c>
      <c r="S26" t="s">
        <v>1076</v>
      </c>
      <c r="T26" t="s">
        <v>1096</v>
      </c>
      <c r="U26">
        <v>0.87238866941335602</v>
      </c>
      <c r="V26">
        <v>0.54188757978403301</v>
      </c>
      <c r="W26">
        <v>0.94797477578297296</v>
      </c>
      <c r="X26">
        <v>0.53628868640320204</v>
      </c>
      <c r="Y26">
        <v>-0.19668943425837301</v>
      </c>
      <c r="Z26">
        <v>-0.40896763402744701</v>
      </c>
      <c r="AA26">
        <v>0.274363967019642</v>
      </c>
      <c r="AB26">
        <v>0.82858444154433997</v>
      </c>
      <c r="AC26">
        <v>8.0485200412388797E-2</v>
      </c>
      <c r="AD26">
        <v>7.0499970328805006E-2</v>
      </c>
      <c r="AE26">
        <v>0.91084512778300497</v>
      </c>
      <c r="AF26">
        <v>1.04761544933063</v>
      </c>
      <c r="AG26">
        <v>0.88558799624992401</v>
      </c>
      <c r="AH26">
        <v>0.73992386234288998</v>
      </c>
    </row>
    <row r="27" spans="1:34" x14ac:dyDescent="0.25">
      <c r="A27" t="s">
        <v>1543</v>
      </c>
      <c r="B27" t="s">
        <v>1544</v>
      </c>
      <c r="C27">
        <v>20962.8</v>
      </c>
      <c r="D27">
        <v>1.13583678095006</v>
      </c>
      <c r="E27">
        <v>2.49848610091323</v>
      </c>
      <c r="F27">
        <v>-0.16166135348487601</v>
      </c>
      <c r="G27">
        <v>-0.68353833884889004</v>
      </c>
      <c r="H27">
        <v>-4.1224668007802903E-2</v>
      </c>
      <c r="I27">
        <v>0.46157700670322699</v>
      </c>
      <c r="J27">
        <v>-0.34046165891188601</v>
      </c>
      <c r="K27">
        <v>0.104608143495263</v>
      </c>
      <c r="L27" t="s">
        <v>1105</v>
      </c>
      <c r="M27" t="s">
        <v>1071</v>
      </c>
      <c r="N27" t="s">
        <v>1070</v>
      </c>
      <c r="O27" t="s">
        <v>1072</v>
      </c>
      <c r="P27" t="s">
        <v>1070</v>
      </c>
      <c r="Q27" t="s">
        <v>1076</v>
      </c>
      <c r="R27" t="s">
        <v>1070</v>
      </c>
      <c r="S27" t="s">
        <v>1070</v>
      </c>
      <c r="T27" t="s">
        <v>1096</v>
      </c>
      <c r="U27">
        <v>0.22952273243666099</v>
      </c>
      <c r="V27">
        <v>0.23577131816955901</v>
      </c>
      <c r="W27">
        <v>-6.5035906391479298E-2</v>
      </c>
      <c r="X27">
        <v>-0.11601448510482699</v>
      </c>
      <c r="Y27">
        <v>-4.54722666885587E-2</v>
      </c>
      <c r="Z27">
        <v>5.28534775674427E-2</v>
      </c>
      <c r="AA27">
        <v>0.29560968627099998</v>
      </c>
      <c r="AB27">
        <v>0.66682637805672795</v>
      </c>
      <c r="AC27">
        <v>0.85665396829074403</v>
      </c>
      <c r="AD27">
        <v>0.66760406747684997</v>
      </c>
      <c r="AE27">
        <v>0.76004083230917097</v>
      </c>
      <c r="AF27">
        <v>1.12975729318406</v>
      </c>
      <c r="AG27">
        <v>1.2101220327312601</v>
      </c>
      <c r="AH27">
        <v>1.13583678095006</v>
      </c>
    </row>
    <row r="28" spans="1:34" x14ac:dyDescent="0.25">
      <c r="A28" t="s">
        <v>1545</v>
      </c>
      <c r="B28" t="s">
        <v>1546</v>
      </c>
      <c r="C28">
        <v>29361.599999999999</v>
      </c>
      <c r="D28">
        <v>1.2255947875802899</v>
      </c>
      <c r="E28">
        <v>0.91626370941295898</v>
      </c>
      <c r="F28">
        <v>1.5610282437365099</v>
      </c>
      <c r="G28">
        <v>0.55683784750123899</v>
      </c>
      <c r="H28">
        <v>-0.42521817701179598</v>
      </c>
      <c r="I28">
        <v>0.57068078768419295</v>
      </c>
      <c r="J28">
        <v>-0.43006102006670699</v>
      </c>
      <c r="K28">
        <v>0.34612222054922998</v>
      </c>
      <c r="L28" t="s">
        <v>1105</v>
      </c>
      <c r="M28" t="s">
        <v>1071</v>
      </c>
      <c r="N28" t="s">
        <v>1071</v>
      </c>
      <c r="O28" t="s">
        <v>1076</v>
      </c>
      <c r="P28" t="s">
        <v>1072</v>
      </c>
      <c r="Q28" t="s">
        <v>1076</v>
      </c>
      <c r="R28" t="s">
        <v>1072</v>
      </c>
      <c r="S28" t="s">
        <v>1076</v>
      </c>
      <c r="T28" t="s">
        <v>1096</v>
      </c>
      <c r="U28">
        <v>0.79604094090475996</v>
      </c>
      <c r="V28">
        <v>0.78119655558770196</v>
      </c>
      <c r="W28">
        <v>0.40995795210425001</v>
      </c>
      <c r="X28">
        <v>0.27213930612222598</v>
      </c>
      <c r="Y28">
        <v>0.27110194816788902</v>
      </c>
      <c r="Z28">
        <v>0.3940984315478</v>
      </c>
      <c r="AA28">
        <v>0.73860846194707896</v>
      </c>
      <c r="AB28">
        <v>1.0298292109332801</v>
      </c>
      <c r="AC28">
        <v>1.0162717996306601</v>
      </c>
      <c r="AD28">
        <v>0.83174355898393204</v>
      </c>
      <c r="AE28">
        <v>1.05163618626934</v>
      </c>
      <c r="AF28">
        <v>1.1287648205852101</v>
      </c>
      <c r="AG28">
        <v>1.0777920169088699</v>
      </c>
      <c r="AH28">
        <v>1.2255947875802899</v>
      </c>
    </row>
    <row r="29" spans="1:34" x14ac:dyDescent="0.25">
      <c r="A29" t="s">
        <v>1547</v>
      </c>
      <c r="B29" t="s">
        <v>1548</v>
      </c>
      <c r="C29">
        <v>66039.899999999994</v>
      </c>
      <c r="D29">
        <v>2.1592901838112701</v>
      </c>
      <c r="E29">
        <v>0.73095764447369904</v>
      </c>
      <c r="F29">
        <v>1.11725305406596</v>
      </c>
      <c r="G29">
        <v>0.95161236233949198</v>
      </c>
      <c r="H29">
        <v>-0.97130968316840005</v>
      </c>
      <c r="I29">
        <v>-0.39277737296202597</v>
      </c>
      <c r="J29">
        <v>-1.89263638736577E-2</v>
      </c>
      <c r="K29">
        <v>-0.77666323136843896</v>
      </c>
      <c r="L29" t="s">
        <v>1105</v>
      </c>
      <c r="M29" t="s">
        <v>1071</v>
      </c>
      <c r="N29" t="s">
        <v>1071</v>
      </c>
      <c r="O29" t="s">
        <v>1071</v>
      </c>
      <c r="P29" t="s">
        <v>1080</v>
      </c>
      <c r="Q29" t="s">
        <v>1072</v>
      </c>
      <c r="R29" t="s">
        <v>1076</v>
      </c>
      <c r="S29" t="s">
        <v>1072</v>
      </c>
      <c r="T29" t="s">
        <v>1096</v>
      </c>
      <c r="U29">
        <v>0.88354245397741904</v>
      </c>
      <c r="V29">
        <v>0.88269236120813499</v>
      </c>
      <c r="W29">
        <v>0.76778049664402903</v>
      </c>
      <c r="X29">
        <v>0.95236869195607798</v>
      </c>
      <c r="Y29">
        <v>0.82728769574328898</v>
      </c>
      <c r="Z29">
        <v>0.88213910596037504</v>
      </c>
      <c r="AA29">
        <v>1.6367480731180699</v>
      </c>
      <c r="AB29">
        <v>2.24656731674553</v>
      </c>
      <c r="AC29">
        <v>2.0760233347030201</v>
      </c>
      <c r="AD29">
        <v>1.69623098719067</v>
      </c>
      <c r="AE29">
        <v>1.7315002970379201</v>
      </c>
      <c r="AF29">
        <v>1.91903099972212</v>
      </c>
      <c r="AG29">
        <v>2.27936198039226</v>
      </c>
      <c r="AH29">
        <v>2.1592901838112701</v>
      </c>
    </row>
    <row r="30" spans="1:34" x14ac:dyDescent="0.25">
      <c r="A30" t="s">
        <v>1549</v>
      </c>
      <c r="B30" t="s">
        <v>1550</v>
      </c>
      <c r="C30">
        <v>41284.5</v>
      </c>
      <c r="D30">
        <v>1.5971801999990001</v>
      </c>
      <c r="E30">
        <v>1.10559119846026</v>
      </c>
      <c r="F30">
        <v>-0.54960950694698996</v>
      </c>
      <c r="G30">
        <v>0.83056166314296498</v>
      </c>
      <c r="H30">
        <v>-0.58523665306306505</v>
      </c>
      <c r="I30">
        <v>-0.294797209191343</v>
      </c>
      <c r="J30">
        <v>-0.37083698169440898</v>
      </c>
      <c r="K30">
        <v>-0.30160672745638101</v>
      </c>
      <c r="L30" t="s">
        <v>1105</v>
      </c>
      <c r="M30" t="s">
        <v>1071</v>
      </c>
      <c r="N30" t="s">
        <v>1072</v>
      </c>
      <c r="O30" t="s">
        <v>1076</v>
      </c>
      <c r="P30" t="s">
        <v>1072</v>
      </c>
      <c r="Q30" t="s">
        <v>1070</v>
      </c>
      <c r="R30" t="s">
        <v>1070</v>
      </c>
      <c r="S30" t="s">
        <v>1072</v>
      </c>
      <c r="T30" t="s">
        <v>1096</v>
      </c>
      <c r="U30">
        <v>8.6964765012994302E-4</v>
      </c>
      <c r="V30">
        <v>6.8092016675894207E-2</v>
      </c>
      <c r="W30">
        <v>-0.13832793655252101</v>
      </c>
      <c r="X30">
        <v>-0.31087907410469101</v>
      </c>
      <c r="Y30">
        <v>-0.24620432961858199</v>
      </c>
      <c r="Z30">
        <v>-0.200857530440023</v>
      </c>
      <c r="AA30">
        <v>0.193276781114083</v>
      </c>
      <c r="AB30">
        <v>0.66982011814845499</v>
      </c>
      <c r="AC30">
        <v>0.36852318575036502</v>
      </c>
      <c r="AD30">
        <v>-6.0795113527991801E-2</v>
      </c>
      <c r="AE30">
        <v>0.53720583935106903</v>
      </c>
      <c r="AF30">
        <v>1.33431574859372</v>
      </c>
      <c r="AG30">
        <v>1.29834867948071</v>
      </c>
      <c r="AH30">
        <v>1.5971801999990001</v>
      </c>
    </row>
    <row r="31" spans="1:34" x14ac:dyDescent="0.25">
      <c r="A31" t="s">
        <v>1551</v>
      </c>
      <c r="B31" t="s">
        <v>1552</v>
      </c>
      <c r="C31">
        <v>59224.800000000003</v>
      </c>
      <c r="D31">
        <v>0.54676881692110102</v>
      </c>
      <c r="E31">
        <v>-0.457452908817163</v>
      </c>
      <c r="F31">
        <v>0.13301418122245501</v>
      </c>
      <c r="G31">
        <v>1.04964469215284</v>
      </c>
      <c r="H31">
        <v>-1.4502647144997201</v>
      </c>
      <c r="I31">
        <v>-1.6224364885957501</v>
      </c>
      <c r="J31">
        <v>-0.151007254900659</v>
      </c>
      <c r="K31">
        <v>-1.7533759327180201</v>
      </c>
      <c r="L31" t="s">
        <v>1079</v>
      </c>
      <c r="M31" t="s">
        <v>1072</v>
      </c>
      <c r="N31" t="s">
        <v>1070</v>
      </c>
      <c r="O31" t="s">
        <v>1071</v>
      </c>
      <c r="P31" t="s">
        <v>1080</v>
      </c>
      <c r="Q31" t="s">
        <v>1080</v>
      </c>
      <c r="R31" t="s">
        <v>1070</v>
      </c>
      <c r="S31" t="s">
        <v>1080</v>
      </c>
      <c r="T31" t="s">
        <v>1096</v>
      </c>
      <c r="U31">
        <v>0.41423275616703997</v>
      </c>
      <c r="V31">
        <v>0.49487676138843201</v>
      </c>
      <c r="W31">
        <v>0.36402836605695199</v>
      </c>
      <c r="X31">
        <v>-9.5756311230206198E-2</v>
      </c>
      <c r="Y31">
        <v>-0.29013682745463099</v>
      </c>
      <c r="Z31">
        <v>-7.5161100872763495E-2</v>
      </c>
      <c r="AA31">
        <v>0.611845648134142</v>
      </c>
      <c r="AB31">
        <v>1.0182786798147501</v>
      </c>
      <c r="AC31">
        <v>0.681528833337115</v>
      </c>
      <c r="AD31">
        <v>0.24883146124834099</v>
      </c>
      <c r="AE31">
        <v>0.32326665518936598</v>
      </c>
      <c r="AF31">
        <v>0.574676563242011</v>
      </c>
      <c r="AG31">
        <v>0.82247105401488296</v>
      </c>
      <c r="AH31">
        <v>0.54676881692110102</v>
      </c>
    </row>
    <row r="32" spans="1:34" x14ac:dyDescent="0.25">
      <c r="A32" t="s">
        <v>1553</v>
      </c>
      <c r="B32" t="s">
        <v>1554</v>
      </c>
      <c r="C32">
        <v>88500.4</v>
      </c>
      <c r="D32">
        <v>-8.26192676990396E-2</v>
      </c>
      <c r="E32">
        <v>0.78439826612613495</v>
      </c>
      <c r="F32">
        <v>-1.5529228693211501</v>
      </c>
      <c r="G32">
        <v>-0.27934795170872501</v>
      </c>
      <c r="H32">
        <v>0.74676459159812703</v>
      </c>
      <c r="I32">
        <v>0.87725709594694901</v>
      </c>
      <c r="J32">
        <v>-0.42175630002881398</v>
      </c>
      <c r="K32">
        <v>0.78611608957257295</v>
      </c>
      <c r="L32" t="s">
        <v>1070</v>
      </c>
      <c r="M32" t="s">
        <v>1071</v>
      </c>
      <c r="N32" t="s">
        <v>1080</v>
      </c>
      <c r="O32" t="s">
        <v>1072</v>
      </c>
      <c r="P32" t="s">
        <v>1071</v>
      </c>
      <c r="Q32" t="s">
        <v>1076</v>
      </c>
      <c r="R32" t="s">
        <v>1072</v>
      </c>
      <c r="S32" t="s">
        <v>1076</v>
      </c>
      <c r="T32" t="s">
        <v>1096</v>
      </c>
      <c r="U32">
        <v>-0.49591409905956002</v>
      </c>
      <c r="V32">
        <v>-0.58134686405637703</v>
      </c>
      <c r="W32">
        <v>-0.839414195034628</v>
      </c>
      <c r="X32">
        <v>-0.92397438004052201</v>
      </c>
      <c r="Y32">
        <v>-0.86980383366609404</v>
      </c>
      <c r="Z32">
        <v>-0.825405012454969</v>
      </c>
      <c r="AA32">
        <v>-0.51953776834154797</v>
      </c>
      <c r="AB32">
        <v>-0.139210656537643</v>
      </c>
      <c r="AC32">
        <v>-1.5859541952343001E-2</v>
      </c>
      <c r="AD32">
        <v>-0.34581859901373202</v>
      </c>
      <c r="AE32">
        <v>-2.5135067497381699E-2</v>
      </c>
      <c r="AF32">
        <v>0.51297827347117197</v>
      </c>
      <c r="AG32">
        <v>0.25274172426999802</v>
      </c>
      <c r="AH32">
        <v>-8.26192676990396E-2</v>
      </c>
    </row>
    <row r="33" spans="1:34" x14ac:dyDescent="0.25">
      <c r="A33" t="s">
        <v>1555</v>
      </c>
      <c r="B33" t="s">
        <v>1556</v>
      </c>
      <c r="C33">
        <v>12788.3</v>
      </c>
      <c r="D33">
        <v>1.8488012989468201</v>
      </c>
      <c r="E33">
        <v>1.4654739664824601</v>
      </c>
      <c r="F33">
        <v>-1.25690077390969</v>
      </c>
      <c r="G33">
        <v>0.88562499605192102</v>
      </c>
      <c r="H33">
        <v>-0.176396599988595</v>
      </c>
      <c r="I33">
        <v>-0.341094054824992</v>
      </c>
      <c r="J33">
        <v>-0.59932197015255195</v>
      </c>
      <c r="K33">
        <v>-0.40563479348997</v>
      </c>
      <c r="L33" t="s">
        <v>1105</v>
      </c>
      <c r="M33" t="s">
        <v>1071</v>
      </c>
      <c r="N33" t="s">
        <v>1080</v>
      </c>
      <c r="O33" t="s">
        <v>1071</v>
      </c>
      <c r="P33" t="s">
        <v>1070</v>
      </c>
      <c r="Q33" t="s">
        <v>1070</v>
      </c>
      <c r="R33" t="s">
        <v>1072</v>
      </c>
      <c r="S33" t="s">
        <v>1072</v>
      </c>
      <c r="T33" t="s">
        <v>1096</v>
      </c>
      <c r="U33">
        <v>0.104010650431637</v>
      </c>
      <c r="V33">
        <v>6.2847946018925599E-2</v>
      </c>
      <c r="W33">
        <v>-0.72860332353021395</v>
      </c>
      <c r="X33">
        <v>-0.82383579437082199</v>
      </c>
      <c r="Y33">
        <v>-0.31793349368319501</v>
      </c>
      <c r="Z33">
        <v>-0.43158501416760497</v>
      </c>
      <c r="AA33">
        <v>-0.106328626250208</v>
      </c>
      <c r="AB33">
        <v>0.55211160570342199</v>
      </c>
      <c r="AC33">
        <v>0.43854086128345199</v>
      </c>
      <c r="AD33">
        <v>8.2075760496787997E-2</v>
      </c>
      <c r="AE33">
        <v>0.71934613798332103</v>
      </c>
      <c r="AF33">
        <v>1.5129016040007599</v>
      </c>
      <c r="AG33">
        <v>2.6005946701967901</v>
      </c>
      <c r="AH33">
        <v>1.8488012989468201</v>
      </c>
    </row>
    <row r="34" spans="1:34" x14ac:dyDescent="0.25">
      <c r="A34" t="s">
        <v>1557</v>
      </c>
      <c r="B34" t="s">
        <v>1558</v>
      </c>
      <c r="C34">
        <v>12440.7</v>
      </c>
      <c r="D34">
        <v>-1.19566748354543</v>
      </c>
      <c r="E34">
        <v>-0.37566186535134499</v>
      </c>
      <c r="F34">
        <v>-1.6467170981885899</v>
      </c>
      <c r="G34">
        <v>0.95457063320078295</v>
      </c>
      <c r="H34">
        <v>0.72529609736296397</v>
      </c>
      <c r="I34">
        <v>1.8726474553743999</v>
      </c>
      <c r="J34">
        <v>0.38597007684294898</v>
      </c>
      <c r="K34">
        <v>2.2154302197968101</v>
      </c>
      <c r="L34" t="s">
        <v>1080</v>
      </c>
      <c r="M34" t="s">
        <v>1072</v>
      </c>
      <c r="N34" t="s">
        <v>1080</v>
      </c>
      <c r="O34" t="s">
        <v>1071</v>
      </c>
      <c r="P34" t="s">
        <v>1071</v>
      </c>
      <c r="Q34" t="s">
        <v>1071</v>
      </c>
      <c r="R34" t="s">
        <v>1076</v>
      </c>
      <c r="S34" t="s">
        <v>1071</v>
      </c>
      <c r="T34" t="s">
        <v>1096</v>
      </c>
      <c r="U34">
        <v>-0.40223553825154501</v>
      </c>
      <c r="V34">
        <v>-0.85502538260999705</v>
      </c>
      <c r="W34">
        <v>-0.74802181661649403</v>
      </c>
      <c r="X34">
        <v>-1.16451123021693</v>
      </c>
      <c r="Y34">
        <v>-1.2055021787784901</v>
      </c>
      <c r="Z34">
        <v>-1.26555866895981</v>
      </c>
      <c r="AA34">
        <v>-1.28154751636425</v>
      </c>
      <c r="AB34">
        <v>-0.85307079695086396</v>
      </c>
      <c r="AC34">
        <v>-0.55523914487693105</v>
      </c>
      <c r="AD34">
        <v>-0.876476231426768</v>
      </c>
      <c r="AE34">
        <v>-0.54068092359634701</v>
      </c>
      <c r="AF34">
        <v>-0.50093948271419597</v>
      </c>
      <c r="AG34">
        <v>-0.66194560039180605</v>
      </c>
      <c r="AH34">
        <v>-1.19566748354543</v>
      </c>
    </row>
    <row r="35" spans="1:34" x14ac:dyDescent="0.25">
      <c r="A35" t="s">
        <v>1559</v>
      </c>
      <c r="B35" t="s">
        <v>1560</v>
      </c>
      <c r="C35">
        <v>83434.399999999994</v>
      </c>
      <c r="D35">
        <v>0.57310924063562296</v>
      </c>
      <c r="E35">
        <v>0.12847398310904601</v>
      </c>
      <c r="F35">
        <v>-0.96515057966929396</v>
      </c>
      <c r="G35">
        <v>9.6356397710001498E-2</v>
      </c>
      <c r="H35">
        <v>0.24214597093531301</v>
      </c>
      <c r="I35">
        <v>0.991256034086756</v>
      </c>
      <c r="J35">
        <v>-0.12668547097504201</v>
      </c>
      <c r="K35">
        <v>-0.58008862226106495</v>
      </c>
      <c r="L35" t="s">
        <v>1079</v>
      </c>
      <c r="M35" t="s">
        <v>1076</v>
      </c>
      <c r="N35" t="s">
        <v>1072</v>
      </c>
      <c r="O35" t="s">
        <v>1070</v>
      </c>
      <c r="P35" t="s">
        <v>1076</v>
      </c>
      <c r="Q35" t="s">
        <v>1076</v>
      </c>
      <c r="R35" t="s">
        <v>1070</v>
      </c>
      <c r="S35" t="s">
        <v>1072</v>
      </c>
      <c r="T35" t="s">
        <v>1096</v>
      </c>
      <c r="U35">
        <v>-7.6223619501683604E-2</v>
      </c>
      <c r="V35">
        <v>-5.0208133203152303E-2</v>
      </c>
      <c r="W35">
        <v>-0.229271204252189</v>
      </c>
      <c r="X35">
        <v>-0.38616048710266898</v>
      </c>
      <c r="Y35">
        <v>-0.19818547860810701</v>
      </c>
      <c r="Z35">
        <v>1.8652269017687999E-2</v>
      </c>
      <c r="AA35">
        <v>0.37654549563573397</v>
      </c>
      <c r="AB35">
        <v>0.73557967636309596</v>
      </c>
      <c r="AC35">
        <v>0.83060592849681103</v>
      </c>
      <c r="AD35">
        <v>0.61124122529615899</v>
      </c>
      <c r="AE35">
        <v>0.81865662436412601</v>
      </c>
      <c r="AF35">
        <v>0.94965086093462703</v>
      </c>
      <c r="AG35">
        <v>0.74687752028411303</v>
      </c>
      <c r="AH35">
        <v>0.57310924063562296</v>
      </c>
    </row>
    <row r="36" spans="1:34" x14ac:dyDescent="0.25">
      <c r="A36" t="s">
        <v>1561</v>
      </c>
      <c r="B36" t="s">
        <v>1562</v>
      </c>
      <c r="C36">
        <v>9347.4</v>
      </c>
      <c r="D36">
        <v>-0.14079921822864899</v>
      </c>
      <c r="E36">
        <v>3.5789981140936102E-2</v>
      </c>
      <c r="F36">
        <v>0.419366970880862</v>
      </c>
      <c r="G36">
        <v>1.72923337058455E-2</v>
      </c>
      <c r="H36">
        <v>0.63381278251105799</v>
      </c>
      <c r="I36">
        <v>-3.4371332728252303E-2</v>
      </c>
      <c r="J36">
        <v>9.4036476806781594E-2</v>
      </c>
      <c r="K36">
        <v>-3.6257271480917098E-2</v>
      </c>
      <c r="L36" t="s">
        <v>1070</v>
      </c>
      <c r="M36" t="s">
        <v>1076</v>
      </c>
      <c r="N36" t="s">
        <v>1076</v>
      </c>
      <c r="O36" t="s">
        <v>1070</v>
      </c>
      <c r="P36" t="s">
        <v>1071</v>
      </c>
      <c r="Q36" t="s">
        <v>1070</v>
      </c>
      <c r="R36" t="s">
        <v>1076</v>
      </c>
      <c r="S36" t="s">
        <v>1070</v>
      </c>
      <c r="T36" t="s">
        <v>1096</v>
      </c>
      <c r="U36">
        <v>-0.48313664731657802</v>
      </c>
      <c r="V36">
        <v>-0.68583424882612198</v>
      </c>
      <c r="W36">
        <v>-0.75736062949071703</v>
      </c>
      <c r="X36">
        <v>-0.74193108636652605</v>
      </c>
      <c r="Y36">
        <v>-0.82085870921894799</v>
      </c>
      <c r="Z36">
        <v>-0.403886973113595</v>
      </c>
      <c r="AA36">
        <v>-0.120392375187113</v>
      </c>
      <c r="AB36">
        <v>-0.18506633349076601</v>
      </c>
      <c r="AC36">
        <v>-0.196049638557729</v>
      </c>
      <c r="AD36">
        <v>-0.60329646553012295</v>
      </c>
      <c r="AE36">
        <v>-0.79012607489719999</v>
      </c>
      <c r="AF36">
        <v>-0.42781117240670102</v>
      </c>
      <c r="AG36">
        <v>-0.18353734680190101</v>
      </c>
      <c r="AH36">
        <v>-0.14079921822864899</v>
      </c>
    </row>
    <row r="37" spans="1:34" x14ac:dyDescent="0.25">
      <c r="A37" t="s">
        <v>1563</v>
      </c>
      <c r="B37" t="s">
        <v>1564</v>
      </c>
      <c r="C37">
        <v>15840.9</v>
      </c>
      <c r="D37">
        <v>0.42686411210952702</v>
      </c>
      <c r="E37">
        <v>-0.31926082579571702</v>
      </c>
      <c r="F37">
        <v>-0.68477938646169401</v>
      </c>
      <c r="G37">
        <v>0.966909718601347</v>
      </c>
      <c r="H37">
        <v>-8.2730784063070606E-2</v>
      </c>
      <c r="I37">
        <v>-6.99254869093935E-2</v>
      </c>
      <c r="J37">
        <v>0.78137737683573405</v>
      </c>
      <c r="K37">
        <v>-0.75947640977567599</v>
      </c>
      <c r="L37" t="s">
        <v>1076</v>
      </c>
      <c r="M37" t="s">
        <v>1070</v>
      </c>
      <c r="N37" t="s">
        <v>1072</v>
      </c>
      <c r="O37" t="s">
        <v>1071</v>
      </c>
      <c r="P37" t="s">
        <v>1070</v>
      </c>
      <c r="Q37" t="s">
        <v>1070</v>
      </c>
      <c r="R37" t="s">
        <v>1071</v>
      </c>
      <c r="S37" t="s">
        <v>1072</v>
      </c>
      <c r="T37" t="s">
        <v>1096</v>
      </c>
      <c r="U37">
        <v>0.28615959098390997</v>
      </c>
      <c r="V37">
        <v>0.29633775247692601</v>
      </c>
      <c r="W37">
        <v>-0.14593113767396099</v>
      </c>
      <c r="X37">
        <v>-4.2928320716019999E-2</v>
      </c>
      <c r="Y37">
        <v>0.184246964136209</v>
      </c>
      <c r="Z37">
        <v>-6.3046678895931199E-2</v>
      </c>
      <c r="AA37">
        <v>0.13841118844928199</v>
      </c>
      <c r="AB37">
        <v>0.57816991798283301</v>
      </c>
      <c r="AC37">
        <v>0.34509403652109899</v>
      </c>
      <c r="AD37">
        <v>8.8928265133518206E-3</v>
      </c>
      <c r="AE37">
        <v>0.17646181611251599</v>
      </c>
      <c r="AF37">
        <v>0.922320874502077</v>
      </c>
      <c r="AG37">
        <v>0.59005766478698096</v>
      </c>
      <c r="AH37">
        <v>0.42686411210952702</v>
      </c>
    </row>
    <row r="38" spans="1:34" x14ac:dyDescent="0.25">
      <c r="A38" t="s">
        <v>1565</v>
      </c>
      <c r="B38" t="s">
        <v>1566</v>
      </c>
      <c r="C38">
        <v>15846.6</v>
      </c>
      <c r="D38">
        <v>-0.69333785430830197</v>
      </c>
      <c r="E38">
        <v>-0.74678377018601805</v>
      </c>
      <c r="F38">
        <v>-0.23981043863901899</v>
      </c>
      <c r="G38">
        <v>0.82709763102202305</v>
      </c>
      <c r="H38">
        <v>-0.95023234624765496</v>
      </c>
      <c r="I38">
        <v>-1.1837530364087301</v>
      </c>
      <c r="J38">
        <v>0.29872675081964101</v>
      </c>
      <c r="K38">
        <v>-1.9778576592794399</v>
      </c>
      <c r="L38" t="s">
        <v>1080</v>
      </c>
      <c r="M38" t="s">
        <v>1080</v>
      </c>
      <c r="N38" t="s">
        <v>1072</v>
      </c>
      <c r="O38" t="s">
        <v>1076</v>
      </c>
      <c r="P38" t="s">
        <v>1080</v>
      </c>
      <c r="Q38" t="s">
        <v>1080</v>
      </c>
      <c r="R38" t="s">
        <v>1076</v>
      </c>
      <c r="S38" t="s">
        <v>1080</v>
      </c>
      <c r="T38" t="s">
        <v>1096</v>
      </c>
      <c r="U38">
        <v>0.40150690739096001</v>
      </c>
      <c r="V38">
        <v>0.31198966613317902</v>
      </c>
      <c r="W38">
        <v>0.86804066085820997</v>
      </c>
      <c r="X38">
        <v>0.30037617315672099</v>
      </c>
      <c r="Y38">
        <v>0.77154152041261703</v>
      </c>
      <c r="Z38">
        <v>0.66655837836702703</v>
      </c>
      <c r="AA38">
        <v>1.0590016254627801</v>
      </c>
      <c r="AB38">
        <v>0.79228352952821501</v>
      </c>
      <c r="AC38">
        <v>0.69069167850696001</v>
      </c>
      <c r="AD38">
        <v>0.24402319311392801</v>
      </c>
      <c r="AE38">
        <v>-0.30343242235458401</v>
      </c>
      <c r="AF38">
        <v>-0.120556665595469</v>
      </c>
      <c r="AG38">
        <v>-0.54238014359210096</v>
      </c>
      <c r="AH38">
        <v>-0.69333785430830197</v>
      </c>
    </row>
    <row r="39" spans="1:34" x14ac:dyDescent="0.25">
      <c r="A39" t="s">
        <v>1567</v>
      </c>
      <c r="B39" t="s">
        <v>1301</v>
      </c>
      <c r="C39">
        <v>5811</v>
      </c>
      <c r="D39">
        <v>0.60392966531741199</v>
      </c>
      <c r="E39">
        <v>7.7810523300739396E-3</v>
      </c>
      <c r="F39">
        <v>-0.20449732208518101</v>
      </c>
      <c r="G39">
        <v>0.19907349924690401</v>
      </c>
      <c r="H39">
        <v>0.188576875464018</v>
      </c>
      <c r="I39">
        <v>0.76069525668517302</v>
      </c>
      <c r="J39">
        <v>0.23524979772437599</v>
      </c>
      <c r="K39">
        <v>0.48226947067281001</v>
      </c>
      <c r="L39" t="s">
        <v>1079</v>
      </c>
      <c r="M39" t="s">
        <v>1076</v>
      </c>
      <c r="N39" t="s">
        <v>1072</v>
      </c>
      <c r="O39" t="s">
        <v>1070</v>
      </c>
      <c r="P39" t="s">
        <v>1076</v>
      </c>
      <c r="Q39" t="s">
        <v>1076</v>
      </c>
      <c r="R39" t="s">
        <v>1076</v>
      </c>
      <c r="S39" t="s">
        <v>1076</v>
      </c>
      <c r="T39" t="s">
        <v>1096</v>
      </c>
      <c r="U39">
        <v>3.7272038611105798E-2</v>
      </c>
      <c r="V39">
        <v>4.7060139285561103E-2</v>
      </c>
      <c r="W39">
        <v>0.137380772970641</v>
      </c>
      <c r="X39">
        <v>6.4512976486374607E-2</v>
      </c>
      <c r="Y39">
        <v>0.34283811323320601</v>
      </c>
      <c r="Z39">
        <v>0.54777782964459998</v>
      </c>
      <c r="AA39">
        <v>0.70910658860435505</v>
      </c>
      <c r="AB39">
        <v>0.87014619677143301</v>
      </c>
      <c r="AC39">
        <v>0.73030828803840298</v>
      </c>
      <c r="AD39">
        <v>0.60214025667153304</v>
      </c>
      <c r="AE39">
        <v>0.55221920803774605</v>
      </c>
      <c r="AF39">
        <v>0.55266607421707903</v>
      </c>
      <c r="AG39">
        <v>0.75045205292096395</v>
      </c>
      <c r="AH39">
        <v>0.60392966531741199</v>
      </c>
    </row>
    <row r="40" spans="1:34" x14ac:dyDescent="0.25">
      <c r="A40" t="s">
        <v>1568</v>
      </c>
      <c r="B40" t="s">
        <v>1569</v>
      </c>
      <c r="C40">
        <v>86179.4</v>
      </c>
      <c r="D40">
        <v>-0.42538182447261602</v>
      </c>
      <c r="E40">
        <v>-0.49517272317613997</v>
      </c>
      <c r="F40">
        <v>0.30236452320590601</v>
      </c>
      <c r="G40">
        <v>0.13485964238444201</v>
      </c>
      <c r="H40">
        <v>-8.8494885480083496E-2</v>
      </c>
      <c r="I40">
        <v>-1.1019521796024201</v>
      </c>
      <c r="J40">
        <v>-0.95713280531614198</v>
      </c>
      <c r="K40">
        <v>0.604690122418444</v>
      </c>
      <c r="L40" t="s">
        <v>1072</v>
      </c>
      <c r="M40" t="s">
        <v>1072</v>
      </c>
      <c r="N40" t="s">
        <v>1070</v>
      </c>
      <c r="O40" t="s">
        <v>1070</v>
      </c>
      <c r="P40" t="s">
        <v>1070</v>
      </c>
      <c r="Q40" t="s">
        <v>1080</v>
      </c>
      <c r="R40" t="s">
        <v>1080</v>
      </c>
      <c r="S40" t="s">
        <v>1076</v>
      </c>
      <c r="T40" t="s">
        <v>1096</v>
      </c>
      <c r="U40">
        <v>-0.80465651756093903</v>
      </c>
      <c r="V40">
        <v>-0.75184683258771601</v>
      </c>
      <c r="W40">
        <v>-0.84432704549892501</v>
      </c>
      <c r="X40">
        <v>-0.935262546264503</v>
      </c>
      <c r="Y40">
        <v>-0.93682036846680905</v>
      </c>
      <c r="Z40">
        <v>-0.846187755807151</v>
      </c>
      <c r="AA40">
        <v>-0.60944559183076796</v>
      </c>
      <c r="AB40">
        <v>-0.372614407020533</v>
      </c>
      <c r="AC40">
        <v>-0.41091452369993098</v>
      </c>
      <c r="AD40">
        <v>-0.61293416321409999</v>
      </c>
      <c r="AE40">
        <v>-0.44440918539454799</v>
      </c>
      <c r="AF40">
        <v>-0.14934002072945499</v>
      </c>
      <c r="AG40">
        <v>-0.186802981091059</v>
      </c>
      <c r="AH40">
        <v>-0.42538182447261602</v>
      </c>
    </row>
    <row r="41" spans="1:34" x14ac:dyDescent="0.25">
      <c r="A41" t="s">
        <v>1570</v>
      </c>
      <c r="B41" t="s">
        <v>1307</v>
      </c>
      <c r="C41">
        <v>26998.5</v>
      </c>
      <c r="D41">
        <v>0.63928144460615299</v>
      </c>
      <c r="E41">
        <v>-4.3971004884482599E-2</v>
      </c>
      <c r="F41">
        <v>1.0819971717637</v>
      </c>
      <c r="G41">
        <v>0.56808818930381999</v>
      </c>
      <c r="H41">
        <v>-0.36946030634891502</v>
      </c>
      <c r="I41">
        <v>-1.36551988639502</v>
      </c>
      <c r="J41">
        <v>-1.1111413542184301</v>
      </c>
      <c r="K41">
        <v>0.89531588890200198</v>
      </c>
      <c r="L41" t="s">
        <v>1079</v>
      </c>
      <c r="M41" t="s">
        <v>1076</v>
      </c>
      <c r="N41" t="s">
        <v>1071</v>
      </c>
      <c r="O41" t="s">
        <v>1076</v>
      </c>
      <c r="P41" t="s">
        <v>1072</v>
      </c>
      <c r="Q41" t="s">
        <v>1080</v>
      </c>
      <c r="R41" t="s">
        <v>1080</v>
      </c>
      <c r="S41" t="s">
        <v>1071</v>
      </c>
      <c r="T41" t="s">
        <v>1096</v>
      </c>
      <c r="U41">
        <v>-0.516249492253533</v>
      </c>
      <c r="V41">
        <v>-0.41711955739404599</v>
      </c>
      <c r="W41">
        <v>-0.57288678434269902</v>
      </c>
      <c r="X41">
        <v>-0.53570792631887099</v>
      </c>
      <c r="Y41">
        <v>-0.42644557547050899</v>
      </c>
      <c r="Z41">
        <v>-0.28258977145763398</v>
      </c>
      <c r="AA41">
        <v>-7.3041939418360805E-2</v>
      </c>
      <c r="AB41">
        <v>-7.9596712610456893E-2</v>
      </c>
      <c r="AC41">
        <v>8.3450669697612598E-2</v>
      </c>
      <c r="AD41">
        <v>0.27287031437588699</v>
      </c>
      <c r="AE41">
        <v>0.48743375938809802</v>
      </c>
      <c r="AF41">
        <v>0.80967540073903199</v>
      </c>
      <c r="AG41">
        <v>0.88238205336349995</v>
      </c>
      <c r="AH41">
        <v>0.63928144460615299</v>
      </c>
    </row>
    <row r="42" spans="1:34" x14ac:dyDescent="0.25">
      <c r="A42" t="s">
        <v>1571</v>
      </c>
      <c r="B42" t="s">
        <v>1572</v>
      </c>
      <c r="C42">
        <v>42998.2</v>
      </c>
      <c r="D42">
        <v>-0.786701096740825</v>
      </c>
      <c r="E42">
        <v>0.127480399833238</v>
      </c>
      <c r="F42">
        <v>-0.66216121492014401</v>
      </c>
      <c r="G42">
        <v>-1.16945290927565</v>
      </c>
      <c r="H42">
        <v>0.26459304032286401</v>
      </c>
      <c r="I42">
        <v>-0.65544288838849896</v>
      </c>
      <c r="J42">
        <v>-0.57341845699164595</v>
      </c>
      <c r="K42">
        <v>1.12188385897274</v>
      </c>
      <c r="L42" t="s">
        <v>1080</v>
      </c>
      <c r="M42" t="s">
        <v>1076</v>
      </c>
      <c r="N42" t="s">
        <v>1072</v>
      </c>
      <c r="O42" t="s">
        <v>1080</v>
      </c>
      <c r="P42" t="s">
        <v>1076</v>
      </c>
      <c r="Q42" t="s">
        <v>1072</v>
      </c>
      <c r="R42" t="s">
        <v>1072</v>
      </c>
      <c r="S42" t="s">
        <v>1071</v>
      </c>
      <c r="T42" t="s">
        <v>1096</v>
      </c>
      <c r="U42">
        <v>-0.979079491229494</v>
      </c>
      <c r="V42">
        <v>-1.1569894989180001</v>
      </c>
      <c r="W42">
        <v>-1.28908492773678</v>
      </c>
      <c r="X42">
        <v>-1.2271505230231701</v>
      </c>
      <c r="Y42">
        <v>-1.0262092465199599</v>
      </c>
      <c r="Z42">
        <v>-0.81570693294476104</v>
      </c>
      <c r="AA42">
        <v>-0.83715193815465705</v>
      </c>
      <c r="AB42">
        <v>-0.78119512951982295</v>
      </c>
      <c r="AC42">
        <v>-0.65949984333835598</v>
      </c>
      <c r="AD42">
        <v>-0.76723385218606699</v>
      </c>
      <c r="AE42">
        <v>-0.644279873995805</v>
      </c>
      <c r="AF42">
        <v>-0.48127575022435798</v>
      </c>
      <c r="AG42">
        <v>-0.57785787219586604</v>
      </c>
      <c r="AH42">
        <v>-0.786701096740825</v>
      </c>
    </row>
    <row r="43" spans="1:34" x14ac:dyDescent="0.25">
      <c r="A43" t="s">
        <v>1573</v>
      </c>
      <c r="B43" t="s">
        <v>1313</v>
      </c>
      <c r="C43">
        <v>26397</v>
      </c>
      <c r="D43">
        <v>0.485246221662123</v>
      </c>
      <c r="E43">
        <v>0.41796380005040701</v>
      </c>
      <c r="F43">
        <v>0.30236452320590601</v>
      </c>
      <c r="G43">
        <v>0.80018769470689199</v>
      </c>
      <c r="H43">
        <v>-0.32884397550028699</v>
      </c>
      <c r="I43">
        <v>-1.1400797323726</v>
      </c>
      <c r="J43">
        <v>-0.50999410169380699</v>
      </c>
      <c r="K43">
        <v>0.13852715942348101</v>
      </c>
      <c r="L43" t="s">
        <v>1076</v>
      </c>
      <c r="M43" t="s">
        <v>1076</v>
      </c>
      <c r="N43" t="s">
        <v>1070</v>
      </c>
      <c r="O43" t="s">
        <v>1076</v>
      </c>
      <c r="P43" t="s">
        <v>1072</v>
      </c>
      <c r="Q43" t="s">
        <v>1080</v>
      </c>
      <c r="R43" t="s">
        <v>1072</v>
      </c>
      <c r="S43" t="s">
        <v>1070</v>
      </c>
      <c r="T43" t="s">
        <v>1096</v>
      </c>
      <c r="U43">
        <v>-0.37756824363043101</v>
      </c>
      <c r="V43">
        <v>-0.26612906760699401</v>
      </c>
      <c r="W43">
        <v>-0.64453904655465699</v>
      </c>
      <c r="X43">
        <v>-0.55728223744333105</v>
      </c>
      <c r="Y43">
        <v>-0.19231933960351</v>
      </c>
      <c r="Z43">
        <v>-0.50278739772078496</v>
      </c>
      <c r="AA43">
        <v>-0.31421845226394701</v>
      </c>
      <c r="AB43">
        <v>-5.5534516732379698E-2</v>
      </c>
      <c r="AC43">
        <v>-0.268638838360924</v>
      </c>
      <c r="AD43">
        <v>-0.40407414280416698</v>
      </c>
      <c r="AE43">
        <v>0.114132957698135</v>
      </c>
      <c r="AF43">
        <v>0.65854114767385097</v>
      </c>
      <c r="AG43">
        <v>0.90222685962371496</v>
      </c>
      <c r="AH43">
        <v>0.485246221662123</v>
      </c>
    </row>
    <row r="44" spans="1:34" x14ac:dyDescent="0.25">
      <c r="A44" t="s">
        <v>1574</v>
      </c>
      <c r="B44" t="s">
        <v>1575</v>
      </c>
      <c r="C44">
        <v>47034.400000000001</v>
      </c>
      <c r="D44">
        <v>1.59665521401597</v>
      </c>
      <c r="E44">
        <v>1.95291263339161</v>
      </c>
      <c r="F44">
        <v>-0.35813041593332401</v>
      </c>
      <c r="G44">
        <v>0.81471600637168895</v>
      </c>
      <c r="H44">
        <v>-0.58947772141028598</v>
      </c>
      <c r="I44">
        <v>-1.3296670599296501</v>
      </c>
      <c r="J44">
        <v>-0.76463057245044996</v>
      </c>
      <c r="K44">
        <v>0.20272136813261701</v>
      </c>
      <c r="L44" t="s">
        <v>1105</v>
      </c>
      <c r="M44" t="s">
        <v>1071</v>
      </c>
      <c r="N44" t="s">
        <v>1072</v>
      </c>
      <c r="O44" t="s">
        <v>1076</v>
      </c>
      <c r="P44" t="s">
        <v>1072</v>
      </c>
      <c r="Q44" t="s">
        <v>1080</v>
      </c>
      <c r="R44" t="s">
        <v>1072</v>
      </c>
      <c r="S44" t="s">
        <v>1070</v>
      </c>
      <c r="T44" t="s">
        <v>1096</v>
      </c>
      <c r="U44">
        <v>-0.33861741216987801</v>
      </c>
      <c r="V44">
        <v>-0.45533977562795203</v>
      </c>
      <c r="W44">
        <v>-0.46807536902782598</v>
      </c>
      <c r="X44">
        <v>-0.367875200003904</v>
      </c>
      <c r="Y44">
        <v>-0.388069816414571</v>
      </c>
      <c r="Z44">
        <v>-0.11816141919276001</v>
      </c>
      <c r="AA44">
        <v>0.25441985955435498</v>
      </c>
      <c r="AB44">
        <v>0.54967862050427896</v>
      </c>
      <c r="AC44">
        <v>0.74423181579308095</v>
      </c>
      <c r="AD44">
        <v>0.41569123262412599</v>
      </c>
      <c r="AE44">
        <v>0.93009874169500795</v>
      </c>
      <c r="AF44">
        <v>1.6792074684061999</v>
      </c>
      <c r="AG44">
        <v>1.77685526242109</v>
      </c>
      <c r="AH44">
        <v>1.59665521401597</v>
      </c>
    </row>
    <row r="45" spans="1:34" x14ac:dyDescent="0.25">
      <c r="A45" t="s">
        <v>1576</v>
      </c>
      <c r="B45" t="s">
        <v>1577</v>
      </c>
      <c r="C45">
        <v>100611.7</v>
      </c>
      <c r="D45">
        <v>0.150063043175753</v>
      </c>
      <c r="E45">
        <v>-0.58989793427400095</v>
      </c>
      <c r="F45">
        <v>0.55465987748608603</v>
      </c>
      <c r="G45">
        <v>0.88095824869345896</v>
      </c>
      <c r="H45">
        <v>-1.1237225119769501</v>
      </c>
      <c r="I45">
        <v>-1.6584646707305299</v>
      </c>
      <c r="J45">
        <v>-1.01846064346985</v>
      </c>
      <c r="K45">
        <v>-1.64523955795346</v>
      </c>
      <c r="L45" t="s">
        <v>1070</v>
      </c>
      <c r="M45" t="s">
        <v>1080</v>
      </c>
      <c r="N45" t="s">
        <v>1076</v>
      </c>
      <c r="O45" t="s">
        <v>1071</v>
      </c>
      <c r="P45" t="s">
        <v>1080</v>
      </c>
      <c r="Q45" t="s">
        <v>1080</v>
      </c>
      <c r="R45" t="s">
        <v>1080</v>
      </c>
      <c r="S45" t="s">
        <v>1080</v>
      </c>
      <c r="T45" t="s">
        <v>1096</v>
      </c>
      <c r="U45">
        <v>-0.11818424809289101</v>
      </c>
      <c r="V45">
        <v>-0.19565983487427599</v>
      </c>
      <c r="W45">
        <v>-0.61644884263556499</v>
      </c>
      <c r="X45">
        <v>-0.58985123445115495</v>
      </c>
      <c r="Y45">
        <v>-0.465094165059461</v>
      </c>
      <c r="Z45">
        <v>-0.31655529717563402</v>
      </c>
      <c r="AA45">
        <v>0.18729760752175001</v>
      </c>
      <c r="AB45">
        <v>0.253691991899748</v>
      </c>
      <c r="AC45">
        <v>0.274660327081091</v>
      </c>
      <c r="AD45">
        <v>6.7422022710790896E-2</v>
      </c>
      <c r="AE45">
        <v>0.20961268718217699</v>
      </c>
      <c r="AF45">
        <v>0.352019245588165</v>
      </c>
      <c r="AG45">
        <v>0.30752504393353502</v>
      </c>
      <c r="AH45">
        <v>0.150063043175753</v>
      </c>
    </row>
    <row r="46" spans="1:34" x14ac:dyDescent="0.25">
      <c r="A46" t="s">
        <v>1578</v>
      </c>
      <c r="B46" t="s">
        <v>1579</v>
      </c>
      <c r="C46">
        <v>27024.2</v>
      </c>
      <c r="D46">
        <v>0.72165426148043699</v>
      </c>
      <c r="E46">
        <v>0.67459436784314497</v>
      </c>
      <c r="F46">
        <v>0.52240486249735796</v>
      </c>
      <c r="G46">
        <v>5.9489240036843798E-2</v>
      </c>
      <c r="H46">
        <v>-0.62512955289063998</v>
      </c>
      <c r="I46">
        <v>-1.4584252951654899</v>
      </c>
      <c r="J46">
        <v>-0.125071318862324</v>
      </c>
      <c r="K46">
        <v>-0.122982552001212</v>
      </c>
      <c r="L46" t="s">
        <v>1079</v>
      </c>
      <c r="M46" t="s">
        <v>1071</v>
      </c>
      <c r="N46" t="s">
        <v>1076</v>
      </c>
      <c r="O46" t="s">
        <v>1070</v>
      </c>
      <c r="P46" t="s">
        <v>1080</v>
      </c>
      <c r="Q46" t="s">
        <v>1080</v>
      </c>
      <c r="R46" t="s">
        <v>1070</v>
      </c>
      <c r="S46" t="s">
        <v>1070</v>
      </c>
      <c r="T46" t="s">
        <v>1096</v>
      </c>
      <c r="U46">
        <v>-0.12408715121549301</v>
      </c>
      <c r="V46">
        <v>-9.7389240562812604E-2</v>
      </c>
      <c r="W46">
        <v>-0.25918092523351199</v>
      </c>
      <c r="X46">
        <v>-0.253366033116881</v>
      </c>
      <c r="Y46">
        <v>-0.12385517035681499</v>
      </c>
      <c r="Z46">
        <v>0.12841054629201401</v>
      </c>
      <c r="AA46">
        <v>0.51514444513509605</v>
      </c>
      <c r="AB46">
        <v>0.63924298872450303</v>
      </c>
      <c r="AC46">
        <v>0.70157767915473201</v>
      </c>
      <c r="AD46">
        <v>0.60937906208864201</v>
      </c>
      <c r="AE46">
        <v>0.50163422885903697</v>
      </c>
      <c r="AF46">
        <v>0.87963359470273395</v>
      </c>
      <c r="AG46">
        <v>0.85503146952297104</v>
      </c>
      <c r="AH46">
        <v>0.72165426148043699</v>
      </c>
    </row>
    <row r="47" spans="1:34" x14ac:dyDescent="0.25">
      <c r="A47" t="s">
        <v>1580</v>
      </c>
      <c r="B47" t="s">
        <v>1581</v>
      </c>
      <c r="C47">
        <v>91853.5</v>
      </c>
      <c r="D47">
        <v>0.81668969471966402</v>
      </c>
      <c r="E47">
        <v>-0.46886138259173799</v>
      </c>
      <c r="F47">
        <v>1.19623637576901</v>
      </c>
      <c r="G47">
        <v>1.06011571265529</v>
      </c>
      <c r="H47">
        <v>-1.4623116881134699</v>
      </c>
      <c r="I47">
        <v>-1.5868269352725199</v>
      </c>
      <c r="J47">
        <v>-0.245062680569191</v>
      </c>
      <c r="K47">
        <v>-2.0220889131495898</v>
      </c>
      <c r="L47" t="s">
        <v>1079</v>
      </c>
      <c r="M47" t="s">
        <v>1072</v>
      </c>
      <c r="N47" t="s">
        <v>1071</v>
      </c>
      <c r="O47" t="s">
        <v>1071</v>
      </c>
      <c r="P47" t="s">
        <v>1080</v>
      </c>
      <c r="Q47" t="s">
        <v>1080</v>
      </c>
      <c r="R47" t="s">
        <v>1070</v>
      </c>
      <c r="S47" t="s">
        <v>1080</v>
      </c>
      <c r="T47" t="s">
        <v>1096</v>
      </c>
      <c r="U47">
        <v>0.67625531437062603</v>
      </c>
      <c r="V47">
        <v>0.82528835883907903</v>
      </c>
      <c r="W47">
        <v>0.64039050215437998</v>
      </c>
      <c r="X47">
        <v>0.47623792725400599</v>
      </c>
      <c r="Y47">
        <v>0.62505411394311905</v>
      </c>
      <c r="Z47">
        <v>1.13935133552478</v>
      </c>
      <c r="AA47">
        <v>1.57902799764491</v>
      </c>
      <c r="AB47">
        <v>1.78063015119674</v>
      </c>
      <c r="AC47">
        <v>1.0997632419530701</v>
      </c>
      <c r="AD47">
        <v>1.00223248904397</v>
      </c>
      <c r="AE47">
        <v>1.3974541059194201</v>
      </c>
      <c r="AF47">
        <v>1.6261923746607201</v>
      </c>
      <c r="AG47">
        <v>1.3398290887200199</v>
      </c>
      <c r="AH47">
        <v>0.81668969471966402</v>
      </c>
    </row>
    <row r="48" spans="1:34" x14ac:dyDescent="0.25">
      <c r="A48" t="s">
        <v>1582</v>
      </c>
      <c r="B48" t="s">
        <v>1583</v>
      </c>
      <c r="C48">
        <v>16745.400000000001</v>
      </c>
      <c r="D48">
        <v>1.12999200351877</v>
      </c>
      <c r="E48">
        <v>0.292506342958684</v>
      </c>
      <c r="F48">
        <v>0.30236452320590601</v>
      </c>
      <c r="G48">
        <v>0.90494155262332998</v>
      </c>
      <c r="H48">
        <v>-0.55536938955505999</v>
      </c>
      <c r="I48">
        <v>-0.31939378060659002</v>
      </c>
      <c r="J48">
        <v>-0.82522593298229596</v>
      </c>
      <c r="K48">
        <v>-9.2775280413979797E-2</v>
      </c>
      <c r="L48" t="s">
        <v>1105</v>
      </c>
      <c r="M48" t="s">
        <v>1076</v>
      </c>
      <c r="N48" t="s">
        <v>1070</v>
      </c>
      <c r="O48" t="s">
        <v>1071</v>
      </c>
      <c r="P48" t="s">
        <v>1072</v>
      </c>
      <c r="Q48" t="s">
        <v>1070</v>
      </c>
      <c r="R48" t="s">
        <v>1080</v>
      </c>
      <c r="S48" t="s">
        <v>1070</v>
      </c>
      <c r="T48" t="s">
        <v>1096</v>
      </c>
      <c r="U48">
        <v>0.13549775402045899</v>
      </c>
      <c r="V48">
        <v>0.14590111608996001</v>
      </c>
      <c r="W48">
        <v>0.104379510277139</v>
      </c>
      <c r="X48">
        <v>-0.309440828844886</v>
      </c>
      <c r="Y48">
        <v>-0.33371300243017099</v>
      </c>
      <c r="Z48">
        <v>0.15997138387374299</v>
      </c>
      <c r="AA48">
        <v>0.62883708937830096</v>
      </c>
      <c r="AB48">
        <v>0.71666168058788904</v>
      </c>
      <c r="AC48">
        <v>0.52834950062669805</v>
      </c>
      <c r="AD48">
        <v>0.40948994046947201</v>
      </c>
      <c r="AE48">
        <v>0.84512843952329897</v>
      </c>
      <c r="AF48">
        <v>1.3613133000599</v>
      </c>
      <c r="AG48">
        <v>1.11839398883733</v>
      </c>
      <c r="AH48">
        <v>1.12999200351877</v>
      </c>
    </row>
    <row r="49" spans="1:34" x14ac:dyDescent="0.25">
      <c r="A49" t="s">
        <v>1584</v>
      </c>
      <c r="B49" t="s">
        <v>1585</v>
      </c>
      <c r="C49">
        <v>54531.9</v>
      </c>
      <c r="D49">
        <v>0.22697664020827499</v>
      </c>
      <c r="E49">
        <v>-0.56164735583438696</v>
      </c>
      <c r="F49">
        <v>-2.2592141771194899E-2</v>
      </c>
      <c r="G49">
        <v>0.96813814453426394</v>
      </c>
      <c r="H49">
        <v>-1.2335834671301</v>
      </c>
      <c r="I49">
        <v>-1.7289821001847701</v>
      </c>
      <c r="J49">
        <v>-0.79718797007583897</v>
      </c>
      <c r="K49">
        <v>-1.07391798032848</v>
      </c>
      <c r="L49" t="s">
        <v>1076</v>
      </c>
      <c r="M49" t="s">
        <v>1072</v>
      </c>
      <c r="N49" t="s">
        <v>1070</v>
      </c>
      <c r="O49" t="s">
        <v>1071</v>
      </c>
      <c r="P49" t="s">
        <v>1080</v>
      </c>
      <c r="Q49" t="s">
        <v>1080</v>
      </c>
      <c r="R49" t="s">
        <v>1072</v>
      </c>
      <c r="S49" t="s">
        <v>1080</v>
      </c>
      <c r="T49" t="s">
        <v>1096</v>
      </c>
      <c r="U49">
        <v>2.88519414453315E-2</v>
      </c>
      <c r="V49">
        <v>0.10043656633088199</v>
      </c>
      <c r="W49">
        <v>-5.0619829388245399E-2</v>
      </c>
      <c r="X49">
        <v>-0.24716568175889</v>
      </c>
      <c r="Y49">
        <v>-0.32009242130666699</v>
      </c>
      <c r="Z49">
        <v>-0.317919646967884</v>
      </c>
      <c r="AA49">
        <v>-0.100499928266438</v>
      </c>
      <c r="AB49">
        <v>0.118335253230098</v>
      </c>
      <c r="AC49">
        <v>0.248639727020042</v>
      </c>
      <c r="AD49">
        <v>0.33050165928605002</v>
      </c>
      <c r="AE49">
        <v>0.58405154511151003</v>
      </c>
      <c r="AF49">
        <v>0.82381346536530697</v>
      </c>
      <c r="AG49">
        <v>0.81997309692980103</v>
      </c>
      <c r="AH49">
        <v>0.22697664020827499</v>
      </c>
    </row>
    <row r="50" spans="1:34" x14ac:dyDescent="0.25">
      <c r="A50" t="s">
        <v>1586</v>
      </c>
      <c r="B50" t="s">
        <v>1587</v>
      </c>
      <c r="C50">
        <v>10200.1</v>
      </c>
      <c r="D50">
        <v>0.53134365507460501</v>
      </c>
      <c r="E50">
        <v>-0.81347843630718997</v>
      </c>
      <c r="F50">
        <v>1.0819971717637</v>
      </c>
      <c r="G50">
        <v>0.85243507333042001</v>
      </c>
      <c r="H50">
        <v>-0.99249037375634197</v>
      </c>
      <c r="I50">
        <v>-2.0743281100739202</v>
      </c>
      <c r="J50">
        <v>-0.318674558717366</v>
      </c>
      <c r="K50">
        <v>0.209517356665848</v>
      </c>
      <c r="L50" t="s">
        <v>1079</v>
      </c>
      <c r="M50" t="s">
        <v>1080</v>
      </c>
      <c r="N50" t="s">
        <v>1071</v>
      </c>
      <c r="O50" t="s">
        <v>1076</v>
      </c>
      <c r="P50" t="s">
        <v>1080</v>
      </c>
      <c r="Q50" t="s">
        <v>1080</v>
      </c>
      <c r="R50" t="s">
        <v>1070</v>
      </c>
      <c r="S50" t="s">
        <v>1070</v>
      </c>
      <c r="T50" t="s">
        <v>1096</v>
      </c>
      <c r="U50">
        <v>0.22932577343521601</v>
      </c>
      <c r="V50">
        <v>0.47028635400443197</v>
      </c>
      <c r="W50">
        <v>0.291655783583461</v>
      </c>
      <c r="X50">
        <v>-0.39880222263805398</v>
      </c>
      <c r="Y50">
        <v>-0.46299943308962499</v>
      </c>
      <c r="Z50">
        <v>-0.11336187294069699</v>
      </c>
      <c r="AA50">
        <v>-0.28739582735556402</v>
      </c>
      <c r="AB50">
        <v>-5.95634786098296E-2</v>
      </c>
      <c r="AC50">
        <v>0.46981330691969497</v>
      </c>
      <c r="AD50">
        <v>0.59151932869656898</v>
      </c>
      <c r="AE50">
        <v>1.0223801248475599</v>
      </c>
      <c r="AF50">
        <v>0.90632611142886699</v>
      </c>
      <c r="AG50">
        <v>0.80655434916257995</v>
      </c>
      <c r="AH50">
        <v>0.53134365507460501</v>
      </c>
    </row>
    <row r="51" spans="1:34" x14ac:dyDescent="0.25">
      <c r="A51" t="s">
        <v>1588</v>
      </c>
      <c r="B51" t="s">
        <v>1589</v>
      </c>
      <c r="C51">
        <v>7355.9</v>
      </c>
      <c r="D51">
        <v>-0.89749706713802302</v>
      </c>
      <c r="E51">
        <v>-0.47913581967385399</v>
      </c>
      <c r="F51">
        <v>0.69218084748480502</v>
      </c>
      <c r="G51">
        <v>1.0124383535895101</v>
      </c>
      <c r="H51">
        <v>-0.68833315202724299</v>
      </c>
      <c r="I51">
        <v>-1.5133138940428701</v>
      </c>
      <c r="J51">
        <v>1.69271529964683</v>
      </c>
      <c r="K51">
        <v>-1.4781121418820999</v>
      </c>
      <c r="L51" t="s">
        <v>1080</v>
      </c>
      <c r="M51" t="s">
        <v>1072</v>
      </c>
      <c r="N51" t="s">
        <v>1076</v>
      </c>
      <c r="O51" t="s">
        <v>1071</v>
      </c>
      <c r="P51" t="s">
        <v>1080</v>
      </c>
      <c r="Q51" t="s">
        <v>1080</v>
      </c>
      <c r="R51" t="s">
        <v>1071</v>
      </c>
      <c r="S51" t="s">
        <v>1080</v>
      </c>
      <c r="T51" t="s">
        <v>1096</v>
      </c>
      <c r="U51">
        <v>-1.10764439743955</v>
      </c>
      <c r="V51">
        <v>-0.96935776260976103</v>
      </c>
      <c r="W51">
        <v>-1.08153020626924</v>
      </c>
      <c r="X51">
        <v>-0.98355868408104496</v>
      </c>
      <c r="Y51">
        <v>-1.0106798439331399</v>
      </c>
      <c r="Z51">
        <v>-0.94210398060863398</v>
      </c>
      <c r="AA51">
        <v>-1.19334142074794</v>
      </c>
      <c r="AB51">
        <v>-0.74171263193317505</v>
      </c>
      <c r="AC51">
        <v>-0.85136816779949098</v>
      </c>
      <c r="AD51">
        <v>-0.62919490446540904</v>
      </c>
      <c r="AE51">
        <v>-3.9936592676275501E-2</v>
      </c>
      <c r="AF51">
        <v>-0.293150553319175</v>
      </c>
      <c r="AG51">
        <v>-0.72517067131808</v>
      </c>
      <c r="AH51">
        <v>-0.89749706713802302</v>
      </c>
    </row>
    <row r="52" spans="1:34" x14ac:dyDescent="0.25">
      <c r="A52" t="s">
        <v>1590</v>
      </c>
      <c r="B52" t="s">
        <v>1355</v>
      </c>
      <c r="C52">
        <v>12353.8</v>
      </c>
      <c r="D52">
        <v>-0.224713042109838</v>
      </c>
      <c r="E52">
        <v>-0.58213274209277999</v>
      </c>
      <c r="F52">
        <v>-8.7451801072993302E-2</v>
      </c>
      <c r="G52">
        <v>1.07044434786623</v>
      </c>
      <c r="H52">
        <v>-0.54482456999011197</v>
      </c>
      <c r="I52">
        <v>-1.32841869267844</v>
      </c>
      <c r="J52">
        <v>-0.12945184965701101</v>
      </c>
      <c r="K52">
        <v>0.209325172057582</v>
      </c>
      <c r="L52" t="s">
        <v>1072</v>
      </c>
      <c r="M52" t="s">
        <v>1080</v>
      </c>
      <c r="N52" t="s">
        <v>1070</v>
      </c>
      <c r="O52" t="s">
        <v>1071</v>
      </c>
      <c r="P52" t="s">
        <v>1072</v>
      </c>
      <c r="Q52" t="s">
        <v>1080</v>
      </c>
      <c r="R52" t="s">
        <v>1070</v>
      </c>
      <c r="S52" t="s">
        <v>1070</v>
      </c>
      <c r="T52" t="s">
        <v>1096</v>
      </c>
      <c r="U52">
        <v>-1.35757177681386</v>
      </c>
      <c r="V52">
        <v>-1.3212594460118601</v>
      </c>
      <c r="W52">
        <v>-1.3833844648622899</v>
      </c>
      <c r="X52">
        <v>-1.4046866213504801</v>
      </c>
      <c r="Y52">
        <v>-1.3682798611376299</v>
      </c>
      <c r="Z52">
        <v>-1.4111998409105</v>
      </c>
      <c r="AA52">
        <v>-1.3500050588154699</v>
      </c>
      <c r="AB52">
        <v>-1.2764235716601999</v>
      </c>
      <c r="AC52">
        <v>-1.1729470169699201</v>
      </c>
      <c r="AD52">
        <v>-1.2167493275039201</v>
      </c>
      <c r="AE52">
        <v>-0.90273752986073497</v>
      </c>
      <c r="AF52">
        <v>-0.71891163634588295</v>
      </c>
      <c r="AG52">
        <v>0.113352623660327</v>
      </c>
      <c r="AH52">
        <v>-0.224713042109838</v>
      </c>
    </row>
    <row r="53" spans="1:34" x14ac:dyDescent="0.25">
      <c r="A53" t="s">
        <v>1591</v>
      </c>
      <c r="B53" t="s">
        <v>1592</v>
      </c>
      <c r="C53">
        <v>25682.9</v>
      </c>
      <c r="D53">
        <v>1.1920101520886299</v>
      </c>
      <c r="E53">
        <v>-0.53563873500881398</v>
      </c>
      <c r="F53">
        <v>0.81264143634507802</v>
      </c>
      <c r="G53">
        <v>0.94983044928840299</v>
      </c>
      <c r="H53">
        <v>-0.60375217221487798</v>
      </c>
      <c r="I53">
        <v>-0.75745068966622497</v>
      </c>
      <c r="J53">
        <v>0.36784578726818001</v>
      </c>
      <c r="K53">
        <v>-3.2343680208841298E-2</v>
      </c>
      <c r="L53" t="s">
        <v>1105</v>
      </c>
      <c r="M53" t="s">
        <v>1072</v>
      </c>
      <c r="N53" t="s">
        <v>1076</v>
      </c>
      <c r="O53" t="s">
        <v>1071</v>
      </c>
      <c r="P53" t="s">
        <v>1080</v>
      </c>
      <c r="Q53" t="s">
        <v>1072</v>
      </c>
      <c r="R53" t="s">
        <v>1076</v>
      </c>
      <c r="S53" t="s">
        <v>1070</v>
      </c>
      <c r="T53" t="s">
        <v>1096</v>
      </c>
      <c r="U53">
        <v>-0.34488753673553302</v>
      </c>
      <c r="V53">
        <v>-0.16590960452911299</v>
      </c>
      <c r="W53">
        <v>-0.18516364805462099</v>
      </c>
      <c r="X53">
        <v>-0.160485933124448</v>
      </c>
      <c r="Y53">
        <v>-3.1903806159570801E-2</v>
      </c>
      <c r="Z53">
        <v>9.8275029397004804E-2</v>
      </c>
      <c r="AA53">
        <v>-2.4360383780527902E-3</v>
      </c>
      <c r="AB53">
        <v>0.32437794222966199</v>
      </c>
      <c r="AC53">
        <v>0.79668995734499304</v>
      </c>
      <c r="AD53">
        <v>0.86653195016273099</v>
      </c>
      <c r="AE53">
        <v>1.16157880278559</v>
      </c>
      <c r="AF53">
        <v>1.2856309039570999</v>
      </c>
      <c r="AG53">
        <v>1.3698535452895699</v>
      </c>
      <c r="AH53">
        <v>1.1920101520886299</v>
      </c>
    </row>
    <row r="54" spans="1:34" x14ac:dyDescent="0.25">
      <c r="A54" t="s">
        <v>1593</v>
      </c>
      <c r="B54" t="s">
        <v>1594</v>
      </c>
      <c r="C54">
        <v>9728.2000000000007</v>
      </c>
      <c r="D54">
        <v>0.21069333852765401</v>
      </c>
      <c r="E54">
        <v>-0.18989561017953199</v>
      </c>
      <c r="F54">
        <v>0.37965700361354199</v>
      </c>
      <c r="G54">
        <v>0.85795544265443002</v>
      </c>
      <c r="H54">
        <v>-1.0912649244692201</v>
      </c>
      <c r="I54">
        <v>-1.2474575942381501</v>
      </c>
      <c r="J54">
        <v>0.196245471659487</v>
      </c>
      <c r="K54">
        <v>-0.30732171933596902</v>
      </c>
      <c r="L54" t="s">
        <v>1076</v>
      </c>
      <c r="M54" t="s">
        <v>1070</v>
      </c>
      <c r="N54" t="s">
        <v>1076</v>
      </c>
      <c r="O54" t="s">
        <v>1076</v>
      </c>
      <c r="P54" t="s">
        <v>1080</v>
      </c>
      <c r="Q54" t="s">
        <v>1080</v>
      </c>
      <c r="R54" t="s">
        <v>1076</v>
      </c>
      <c r="S54" t="s">
        <v>1072</v>
      </c>
      <c r="T54" t="s">
        <v>1096</v>
      </c>
      <c r="U54">
        <v>-1.2228296667556799</v>
      </c>
      <c r="V54">
        <v>-1.23506171427143</v>
      </c>
      <c r="W54">
        <v>-1.23421098066713</v>
      </c>
      <c r="X54">
        <v>-1.2350704095675</v>
      </c>
      <c r="Y54">
        <v>-1.2951855591168699</v>
      </c>
      <c r="Z54">
        <v>-1.38913985784866</v>
      </c>
      <c r="AA54">
        <v>-1.34517779801605</v>
      </c>
      <c r="AB54">
        <v>-1.02603067738208</v>
      </c>
      <c r="AC54">
        <v>-0.74739548242565601</v>
      </c>
      <c r="AD54">
        <v>-0.78316256221662495</v>
      </c>
      <c r="AE54">
        <v>-0.49285343489838701</v>
      </c>
      <c r="AF54">
        <v>-0.398586801350927</v>
      </c>
      <c r="AG54">
        <v>-0.192673685054778</v>
      </c>
      <c r="AH54">
        <v>0.21069333852765401</v>
      </c>
    </row>
    <row r="55" spans="1:34" x14ac:dyDescent="0.25">
      <c r="A55" t="s">
        <v>1595</v>
      </c>
      <c r="B55" t="s">
        <v>1365</v>
      </c>
      <c r="C55">
        <v>4895.8999999999996</v>
      </c>
      <c r="D55">
        <v>-0.48722156377099901</v>
      </c>
      <c r="E55">
        <v>-0.91489152832397702</v>
      </c>
      <c r="F55">
        <v>0.30236452320590601</v>
      </c>
      <c r="G55">
        <v>1.1884923892808801</v>
      </c>
      <c r="H55">
        <v>-1.30894463332213</v>
      </c>
      <c r="I55">
        <v>-1.69064723607333</v>
      </c>
      <c r="J55">
        <v>2.6017913277905498</v>
      </c>
      <c r="K55">
        <v>-2.1825222335027301</v>
      </c>
      <c r="L55" t="s">
        <v>1072</v>
      </c>
      <c r="M55" t="s">
        <v>1080</v>
      </c>
      <c r="N55" t="s">
        <v>1070</v>
      </c>
      <c r="O55" t="s">
        <v>1071</v>
      </c>
      <c r="P55" t="s">
        <v>1080</v>
      </c>
      <c r="Q55" t="s">
        <v>1080</v>
      </c>
      <c r="R55" t="s">
        <v>1071</v>
      </c>
      <c r="S55" t="s">
        <v>1080</v>
      </c>
      <c r="T55" t="s">
        <v>1096</v>
      </c>
      <c r="U55">
        <v>-0.93192839261481997</v>
      </c>
      <c r="V55">
        <v>-0.84152630509040005</v>
      </c>
      <c r="W55">
        <v>-0.86510490441544396</v>
      </c>
      <c r="X55">
        <v>-1.0620742324043599</v>
      </c>
      <c r="Y55">
        <v>-0.88200443434239595</v>
      </c>
      <c r="Z55">
        <v>-0.75076613107206902</v>
      </c>
      <c r="AA55">
        <v>-0.82430129918401995</v>
      </c>
      <c r="AB55">
        <v>-0.54719733853990804</v>
      </c>
      <c r="AC55">
        <v>-0.546392760623159</v>
      </c>
      <c r="AD55">
        <v>-0.74310482201169004</v>
      </c>
      <c r="AE55">
        <v>9.3662907187116604E-2</v>
      </c>
      <c r="AF55">
        <v>-1.0599111437625801</v>
      </c>
      <c r="AG55">
        <v>-0.887958318708157</v>
      </c>
      <c r="AH55">
        <v>-0.48722156377099901</v>
      </c>
    </row>
    <row r="56" spans="1:34" x14ac:dyDescent="0.25">
      <c r="A56" t="s">
        <v>1596</v>
      </c>
      <c r="B56" t="s">
        <v>1597</v>
      </c>
      <c r="C56">
        <v>48994.6</v>
      </c>
      <c r="D56">
        <v>-0.42166817899890702</v>
      </c>
      <c r="E56">
        <v>0.28212621352337303</v>
      </c>
      <c r="F56">
        <v>-0.86708444963079201</v>
      </c>
      <c r="G56">
        <v>-0.52688457579470105</v>
      </c>
      <c r="H56">
        <v>0.43980833220250498</v>
      </c>
      <c r="I56">
        <v>1.313260987547</v>
      </c>
      <c r="J56">
        <v>-0.44028089078007399</v>
      </c>
      <c r="K56">
        <v>1.5826459895362599</v>
      </c>
      <c r="L56" t="s">
        <v>1072</v>
      </c>
      <c r="M56" t="s">
        <v>1076</v>
      </c>
      <c r="N56" t="s">
        <v>1072</v>
      </c>
      <c r="O56" t="s">
        <v>1072</v>
      </c>
      <c r="P56" t="s">
        <v>1076</v>
      </c>
      <c r="Q56" t="s">
        <v>1071</v>
      </c>
      <c r="R56" t="s">
        <v>1072</v>
      </c>
      <c r="S56" t="s">
        <v>1071</v>
      </c>
      <c r="T56" t="s">
        <v>1096</v>
      </c>
      <c r="U56">
        <v>-0.97879895435390896</v>
      </c>
      <c r="V56">
        <v>-0.88573617401198002</v>
      </c>
      <c r="W56">
        <v>-1.1068688806329801</v>
      </c>
      <c r="X56">
        <v>-1.20924131876462</v>
      </c>
      <c r="Y56">
        <v>-1.1430051425753101</v>
      </c>
      <c r="Z56">
        <v>-1.0702394192338101</v>
      </c>
      <c r="AA56">
        <v>-0.93730233791172601</v>
      </c>
      <c r="AB56">
        <v>-0.73596596521801505</v>
      </c>
      <c r="AC56">
        <v>-0.68804633468999499</v>
      </c>
      <c r="AD56">
        <v>-0.87218170741409695</v>
      </c>
      <c r="AE56">
        <v>-0.445659408656291</v>
      </c>
      <c r="AF56">
        <v>0.107040818377932</v>
      </c>
      <c r="AG56">
        <v>2.0279563099389799E-2</v>
      </c>
      <c r="AH56">
        <v>-0.42166817899890702</v>
      </c>
    </row>
    <row r="57" spans="1:34" x14ac:dyDescent="0.25">
      <c r="A57" t="s">
        <v>1598</v>
      </c>
      <c r="B57" t="s">
        <v>1599</v>
      </c>
      <c r="C57">
        <v>86986.1</v>
      </c>
      <c r="D57">
        <v>-0.25310527264927901</v>
      </c>
      <c r="E57">
        <v>-6.6289416714086702E-3</v>
      </c>
      <c r="F57">
        <v>-0.18567880529400299</v>
      </c>
      <c r="G57">
        <v>-0.11690701794458699</v>
      </c>
      <c r="H57">
        <v>0.13556576782239799</v>
      </c>
      <c r="I57">
        <v>0.13859897054575601</v>
      </c>
      <c r="J57">
        <v>-0.74013164017218502</v>
      </c>
      <c r="K57">
        <v>0.70861121290975804</v>
      </c>
      <c r="L57" t="s">
        <v>1072</v>
      </c>
      <c r="M57" t="s">
        <v>1076</v>
      </c>
      <c r="N57" t="s">
        <v>1072</v>
      </c>
      <c r="O57" t="s">
        <v>1072</v>
      </c>
      <c r="P57" t="s">
        <v>1070</v>
      </c>
      <c r="Q57" t="s">
        <v>1070</v>
      </c>
      <c r="R57" t="s">
        <v>1072</v>
      </c>
      <c r="S57" t="s">
        <v>1076</v>
      </c>
      <c r="T57" t="s">
        <v>1096</v>
      </c>
      <c r="U57">
        <v>-0.40126162549308197</v>
      </c>
      <c r="V57">
        <v>-0.33350110861930399</v>
      </c>
      <c r="W57">
        <v>-0.43975089328332101</v>
      </c>
      <c r="X57">
        <v>-0.625191234492665</v>
      </c>
      <c r="Y57">
        <v>-0.67641336465375701</v>
      </c>
      <c r="Z57">
        <v>-0.67592760258519702</v>
      </c>
      <c r="AA57">
        <v>-0.41455630251791398</v>
      </c>
      <c r="AB57">
        <v>-0.15926390660859799</v>
      </c>
      <c r="AC57">
        <v>-0.22724706666654099</v>
      </c>
      <c r="AD57">
        <v>-0.54134649938932899</v>
      </c>
      <c r="AE57">
        <v>-0.28084519790606999</v>
      </c>
      <c r="AF57">
        <v>2.4610801887585701E-2</v>
      </c>
      <c r="AG57">
        <v>-5.8737972357062899E-2</v>
      </c>
      <c r="AH57">
        <v>-0.25310527264927901</v>
      </c>
    </row>
    <row r="58" spans="1:34" x14ac:dyDescent="0.25">
      <c r="A58" t="s">
        <v>1600</v>
      </c>
      <c r="B58" t="s">
        <v>1601</v>
      </c>
      <c r="C58">
        <v>39062.699999999997</v>
      </c>
      <c r="D58">
        <v>0.59248064803784295</v>
      </c>
      <c r="E58">
        <v>0.53623208650730703</v>
      </c>
      <c r="F58">
        <v>0.20730620981356301</v>
      </c>
      <c r="G58">
        <v>0.70059839534652701</v>
      </c>
      <c r="H58">
        <v>-0.95583289082921197</v>
      </c>
      <c r="I58">
        <v>-0.90233016104619501</v>
      </c>
      <c r="J58">
        <v>-5.5272325452625899E-2</v>
      </c>
      <c r="K58">
        <v>-0.87303850918959602</v>
      </c>
      <c r="L58" t="s">
        <v>1079</v>
      </c>
      <c r="M58" t="s">
        <v>1071</v>
      </c>
      <c r="N58" t="s">
        <v>1070</v>
      </c>
      <c r="O58" t="s">
        <v>1076</v>
      </c>
      <c r="P58" t="s">
        <v>1080</v>
      </c>
      <c r="Q58" t="s">
        <v>1072</v>
      </c>
      <c r="R58" t="s">
        <v>1070</v>
      </c>
      <c r="S58" t="s">
        <v>1080</v>
      </c>
      <c r="T58" t="s">
        <v>1096</v>
      </c>
      <c r="U58">
        <v>0.12172866120996099</v>
      </c>
      <c r="V58">
        <v>0.13485716189820099</v>
      </c>
      <c r="W58">
        <v>-2.62451787638967E-2</v>
      </c>
      <c r="X58">
        <v>-6.9893347080974305E-2</v>
      </c>
      <c r="Y58">
        <v>3.4499318107754501E-2</v>
      </c>
      <c r="Z58">
        <v>5.72105907666996E-3</v>
      </c>
      <c r="AA58">
        <v>0.13773043527868201</v>
      </c>
      <c r="AB58">
        <v>0.36780339226506997</v>
      </c>
      <c r="AC58">
        <v>0.48440611575708198</v>
      </c>
      <c r="AD58">
        <v>0.21963063599459501</v>
      </c>
      <c r="AE58">
        <v>0.46744596644824998</v>
      </c>
      <c r="AF58">
        <v>0.704861906205273</v>
      </c>
      <c r="AG58">
        <v>0.61845346468389295</v>
      </c>
      <c r="AH58">
        <v>0.59248064803784295</v>
      </c>
    </row>
    <row r="59" spans="1:34" x14ac:dyDescent="0.25">
      <c r="A59" t="s">
        <v>1602</v>
      </c>
      <c r="B59" t="s">
        <v>1603</v>
      </c>
      <c r="C59">
        <v>56465.599999999999</v>
      </c>
      <c r="D59">
        <v>0.305421504756544</v>
      </c>
      <c r="E59">
        <v>0.67461448601080598</v>
      </c>
      <c r="F59">
        <v>-5.5342880693061997E-3</v>
      </c>
      <c r="G59">
        <v>0.56880227809203598</v>
      </c>
      <c r="H59">
        <v>-0.52343346351645403</v>
      </c>
      <c r="I59">
        <v>-0.36358623696673398</v>
      </c>
      <c r="J59">
        <v>-0.32780116443723101</v>
      </c>
      <c r="K59">
        <v>9.0392888987211595E-2</v>
      </c>
      <c r="L59" t="s">
        <v>1076</v>
      </c>
      <c r="M59" t="s">
        <v>1071</v>
      </c>
      <c r="N59" t="s">
        <v>1070</v>
      </c>
      <c r="O59" t="s">
        <v>1076</v>
      </c>
      <c r="P59" t="s">
        <v>1072</v>
      </c>
      <c r="Q59" t="s">
        <v>1072</v>
      </c>
      <c r="R59" t="s">
        <v>1070</v>
      </c>
      <c r="S59" t="s">
        <v>1070</v>
      </c>
      <c r="T59" t="s">
        <v>1096</v>
      </c>
      <c r="U59">
        <v>-0.14927668392872701</v>
      </c>
      <c r="V59">
        <v>-0.29205635400441099</v>
      </c>
      <c r="W59">
        <v>-0.36291938973500198</v>
      </c>
      <c r="X59">
        <v>-0.26060515240120702</v>
      </c>
      <c r="Y59">
        <v>-0.26610107452138199</v>
      </c>
      <c r="Z59">
        <v>-0.42514620499982297</v>
      </c>
      <c r="AA59">
        <v>-0.25647932998441902</v>
      </c>
      <c r="AB59">
        <v>0.40688472980984902</v>
      </c>
      <c r="AC59">
        <v>0.34300501694838398</v>
      </c>
      <c r="AD59">
        <v>1.57185445176239E-2</v>
      </c>
      <c r="AE59">
        <v>4.3517333922533999E-2</v>
      </c>
      <c r="AF59">
        <v>0.37609772599256402</v>
      </c>
      <c r="AG59">
        <v>0.51516057747218802</v>
      </c>
      <c r="AH59">
        <v>0.305421504756544</v>
      </c>
    </row>
    <row r="60" spans="1:34" x14ac:dyDescent="0.25">
      <c r="A60" t="s">
        <v>1604</v>
      </c>
      <c r="B60" t="s">
        <v>1605</v>
      </c>
      <c r="C60">
        <v>98678.399999999994</v>
      </c>
      <c r="D60">
        <v>-0.29738793731381802</v>
      </c>
      <c r="E60">
        <v>-0.60305497760549798</v>
      </c>
      <c r="F60">
        <v>-0.111896698990246</v>
      </c>
      <c r="G60">
        <v>0.76609986269654196</v>
      </c>
      <c r="H60">
        <v>-1.37506987686257</v>
      </c>
      <c r="I60">
        <v>-1.2034433642995701</v>
      </c>
      <c r="J60">
        <v>-1.00115067899581</v>
      </c>
      <c r="K60">
        <v>-2.5202553034872102</v>
      </c>
      <c r="L60" t="s">
        <v>1072</v>
      </c>
      <c r="M60" t="s">
        <v>1080</v>
      </c>
      <c r="N60" t="s">
        <v>1070</v>
      </c>
      <c r="O60" t="s">
        <v>1076</v>
      </c>
      <c r="P60" t="s">
        <v>1080</v>
      </c>
      <c r="Q60" t="s">
        <v>1080</v>
      </c>
      <c r="R60" t="s">
        <v>1080</v>
      </c>
      <c r="S60" t="s">
        <v>1080</v>
      </c>
      <c r="T60" t="s">
        <v>1096</v>
      </c>
      <c r="U60">
        <v>-0.20370385499965299</v>
      </c>
      <c r="V60">
        <v>-0.17113927705418</v>
      </c>
      <c r="W60">
        <v>-9.2891963730688101E-2</v>
      </c>
      <c r="X60">
        <v>-0.16172423136363601</v>
      </c>
      <c r="Y60">
        <v>-0.28057742189324902</v>
      </c>
      <c r="Z60">
        <v>-0.365726564712687</v>
      </c>
      <c r="AA60">
        <v>-0.131467163835186</v>
      </c>
      <c r="AB60">
        <v>0.118003591456114</v>
      </c>
      <c r="AC60">
        <v>-1.49522384086552E-2</v>
      </c>
      <c r="AD60">
        <v>-0.40220846616148298</v>
      </c>
      <c r="AE60">
        <v>-0.273653882348452</v>
      </c>
      <c r="AF60">
        <v>0.17549281448297799</v>
      </c>
      <c r="AG60">
        <v>7.7965572369519703E-2</v>
      </c>
      <c r="AH60">
        <v>-0.29738793731381802</v>
      </c>
    </row>
    <row r="61" spans="1:34" x14ac:dyDescent="0.25">
      <c r="A61" t="s">
        <v>1606</v>
      </c>
      <c r="B61" t="s">
        <v>1607</v>
      </c>
      <c r="C61">
        <v>25700</v>
      </c>
      <c r="D61">
        <v>0.65821997839804003</v>
      </c>
      <c r="E61">
        <v>0.20119461770917399</v>
      </c>
      <c r="F61">
        <v>1.4718134960425999</v>
      </c>
      <c r="G61">
        <v>0.60589521123593904</v>
      </c>
      <c r="H61">
        <v>-0.38737126338887801</v>
      </c>
      <c r="I61">
        <v>1.49509931102579</v>
      </c>
      <c r="J61">
        <v>-0.22249126238924499</v>
      </c>
      <c r="K61">
        <v>0.34006992817647802</v>
      </c>
      <c r="L61" t="s">
        <v>1079</v>
      </c>
      <c r="M61" t="s">
        <v>1076</v>
      </c>
      <c r="N61" t="s">
        <v>1071</v>
      </c>
      <c r="O61" t="s">
        <v>1076</v>
      </c>
      <c r="P61" t="s">
        <v>1072</v>
      </c>
      <c r="Q61" t="s">
        <v>1071</v>
      </c>
      <c r="R61" t="s">
        <v>1070</v>
      </c>
      <c r="S61" t="s">
        <v>1076</v>
      </c>
      <c r="T61" t="s">
        <v>1096</v>
      </c>
      <c r="U61">
        <v>0.42642326347774501</v>
      </c>
      <c r="V61">
        <v>0.48553338052807898</v>
      </c>
      <c r="W61">
        <v>0.14728419336974699</v>
      </c>
      <c r="X61">
        <v>8.9778835152893602E-2</v>
      </c>
      <c r="Y61">
        <v>0.21838419508460999</v>
      </c>
      <c r="Z61">
        <v>0.30145918891805901</v>
      </c>
      <c r="AA61">
        <v>0.48765364222104002</v>
      </c>
      <c r="AB61">
        <v>0.53251024126170199</v>
      </c>
      <c r="AC61">
        <v>0.55590631536427504</v>
      </c>
      <c r="AD61">
        <v>0.38181257331204899</v>
      </c>
      <c r="AE61">
        <v>0.58208705659103999</v>
      </c>
      <c r="AF61">
        <v>0.709332788331001</v>
      </c>
      <c r="AG61">
        <v>0.68444163009850201</v>
      </c>
      <c r="AH61">
        <v>0.65821997839804003</v>
      </c>
    </row>
    <row r="62" spans="1:34" x14ac:dyDescent="0.25">
      <c r="A62" t="s">
        <v>1608</v>
      </c>
      <c r="B62" t="s">
        <v>1409</v>
      </c>
      <c r="C62">
        <v>58345.2</v>
      </c>
      <c r="D62">
        <v>0.326241188915247</v>
      </c>
      <c r="E62">
        <v>1.39134752453995</v>
      </c>
      <c r="F62">
        <v>-0.17352444702193501</v>
      </c>
      <c r="G62">
        <v>-0.10509111213966001</v>
      </c>
      <c r="H62">
        <v>0.25417030476150898</v>
      </c>
      <c r="I62">
        <v>1.50726439952345</v>
      </c>
      <c r="J62">
        <v>-0.94558224125652601</v>
      </c>
      <c r="K62">
        <v>1.1552958906806501</v>
      </c>
      <c r="L62" t="s">
        <v>1076</v>
      </c>
      <c r="M62" t="s">
        <v>1071</v>
      </c>
      <c r="N62" t="s">
        <v>1072</v>
      </c>
      <c r="O62" t="s">
        <v>1072</v>
      </c>
      <c r="P62" t="s">
        <v>1076</v>
      </c>
      <c r="Q62" t="s">
        <v>1071</v>
      </c>
      <c r="R62" t="s">
        <v>1080</v>
      </c>
      <c r="S62" t="s">
        <v>1071</v>
      </c>
      <c r="T62" t="s">
        <v>1096</v>
      </c>
      <c r="U62">
        <v>0.14078407415546801</v>
      </c>
      <c r="V62">
        <v>0.176843276972353</v>
      </c>
      <c r="W62">
        <v>-0.15787409403819799</v>
      </c>
      <c r="X62">
        <v>-0.28355124249688501</v>
      </c>
      <c r="Y62">
        <v>-0.19334129164126401</v>
      </c>
      <c r="Z62">
        <v>-9.0287171363551202E-2</v>
      </c>
      <c r="AA62">
        <v>0.17911160416772001</v>
      </c>
      <c r="AB62">
        <v>0.46397464965948099</v>
      </c>
      <c r="AC62">
        <v>0.52027307808187995</v>
      </c>
      <c r="AD62">
        <v>0.117053615318311</v>
      </c>
      <c r="AE62">
        <v>0.33778128391464901</v>
      </c>
      <c r="AF62">
        <v>0.63694785056951697</v>
      </c>
      <c r="AG62">
        <v>0.60443366805060905</v>
      </c>
      <c r="AH62">
        <v>0.326241188915247</v>
      </c>
    </row>
    <row r="63" spans="1:34" x14ac:dyDescent="0.25">
      <c r="A63" t="s">
        <v>1609</v>
      </c>
      <c r="B63" t="s">
        <v>1610</v>
      </c>
      <c r="C63">
        <v>45747</v>
      </c>
      <c r="D63">
        <v>0.16894416231173501</v>
      </c>
      <c r="E63">
        <v>1.83872360317899</v>
      </c>
      <c r="F63">
        <v>-0.78014928262113803</v>
      </c>
      <c r="G63">
        <v>-9.6612007628326793E-2</v>
      </c>
      <c r="H63">
        <v>0.63372040498941895</v>
      </c>
      <c r="I63">
        <v>1.0517045342365201</v>
      </c>
      <c r="J63">
        <v>-0.925798622547234</v>
      </c>
      <c r="K63">
        <v>0.79108999163696303</v>
      </c>
      <c r="L63" t="s">
        <v>1076</v>
      </c>
      <c r="M63" t="s">
        <v>1071</v>
      </c>
      <c r="N63" t="s">
        <v>1072</v>
      </c>
      <c r="O63" t="s">
        <v>1072</v>
      </c>
      <c r="P63" t="s">
        <v>1071</v>
      </c>
      <c r="Q63" t="s">
        <v>1071</v>
      </c>
      <c r="R63" t="s">
        <v>1080</v>
      </c>
      <c r="S63" t="s">
        <v>1076</v>
      </c>
      <c r="T63" t="s">
        <v>1096</v>
      </c>
      <c r="U63">
        <v>-0.14088882830131899</v>
      </c>
      <c r="V63">
        <v>-1.1831097489419301E-3</v>
      </c>
      <c r="W63">
        <v>-0.18500202485223299</v>
      </c>
      <c r="X63">
        <v>-0.34245124804326699</v>
      </c>
      <c r="Y63">
        <v>-0.41357903391300199</v>
      </c>
      <c r="Z63">
        <v>-0.23708031154671599</v>
      </c>
      <c r="AA63">
        <v>0.114755650772047</v>
      </c>
      <c r="AB63">
        <v>0.30776195221469199</v>
      </c>
      <c r="AC63">
        <v>0.20033354214535101</v>
      </c>
      <c r="AD63">
        <v>-0.184851215020681</v>
      </c>
      <c r="AE63">
        <v>0.20107141358984101</v>
      </c>
      <c r="AF63">
        <v>0.62605543861644197</v>
      </c>
      <c r="AG63">
        <v>0.46349539110084698</v>
      </c>
      <c r="AH63">
        <v>0.16894416231173501</v>
      </c>
    </row>
    <row r="64" spans="1:34" x14ac:dyDescent="0.25">
      <c r="A64" t="s">
        <v>1611</v>
      </c>
      <c r="B64" t="s">
        <v>1421</v>
      </c>
      <c r="C64">
        <v>6582.7</v>
      </c>
      <c r="D64">
        <v>0.17777189366332399</v>
      </c>
      <c r="E64">
        <v>-0.49350819792994699</v>
      </c>
      <c r="F64">
        <v>-8.7451801072993204E-2</v>
      </c>
      <c r="G64">
        <v>6.0589186116668997E-2</v>
      </c>
      <c r="H64">
        <v>-0.44485947306149898</v>
      </c>
      <c r="I64">
        <v>-0.57705058361211004</v>
      </c>
      <c r="J64">
        <v>-0.62995576112586904</v>
      </c>
      <c r="K64">
        <v>-1.11839471130208</v>
      </c>
      <c r="L64" t="s">
        <v>1076</v>
      </c>
      <c r="M64" t="s">
        <v>1072</v>
      </c>
      <c r="N64" t="s">
        <v>1070</v>
      </c>
      <c r="O64" t="s">
        <v>1070</v>
      </c>
      <c r="P64" t="s">
        <v>1072</v>
      </c>
      <c r="Q64" t="s">
        <v>1072</v>
      </c>
      <c r="R64" t="s">
        <v>1072</v>
      </c>
      <c r="S64" t="s">
        <v>1080</v>
      </c>
      <c r="T64" t="s">
        <v>1096</v>
      </c>
      <c r="U64">
        <v>0.30065718907449202</v>
      </c>
      <c r="V64">
        <v>-0.33441325638470198</v>
      </c>
      <c r="W64">
        <v>-0.61914981419716497</v>
      </c>
      <c r="X64">
        <v>-0.687830624399284</v>
      </c>
      <c r="Y64">
        <v>-0.43538473205814099</v>
      </c>
      <c r="Z64">
        <v>-0.18478662080168601</v>
      </c>
      <c r="AA64">
        <v>-0.19803005114598801</v>
      </c>
      <c r="AB64">
        <v>0.109237789880463</v>
      </c>
      <c r="AC64">
        <v>0.44258569124465902</v>
      </c>
      <c r="AD64">
        <v>-0.13011846468457799</v>
      </c>
      <c r="AE64">
        <v>-7.0913753671087196E-2</v>
      </c>
      <c r="AF64">
        <v>0.14549483392058801</v>
      </c>
      <c r="AG64">
        <v>0.240787635938781</v>
      </c>
      <c r="AH64">
        <v>0.17777189366332399</v>
      </c>
    </row>
    <row r="65" spans="1:34" x14ac:dyDescent="0.25">
      <c r="A65" t="s">
        <v>1612</v>
      </c>
      <c r="B65" t="s">
        <v>1423</v>
      </c>
      <c r="C65">
        <v>15215.5</v>
      </c>
      <c r="D65">
        <v>0.69477846006447297</v>
      </c>
      <c r="E65">
        <v>-2.4162229100989099E-2</v>
      </c>
      <c r="F65">
        <v>1.8616298203215</v>
      </c>
      <c r="G65">
        <v>-0.44495931828046198</v>
      </c>
      <c r="H65">
        <v>-0.47720681842410001</v>
      </c>
      <c r="I65">
        <v>0.44325897673578502</v>
      </c>
      <c r="J65">
        <v>-0.80413178775406702</v>
      </c>
      <c r="K65">
        <v>0.52661043703265698</v>
      </c>
      <c r="L65" t="s">
        <v>1079</v>
      </c>
      <c r="M65" t="s">
        <v>1076</v>
      </c>
      <c r="N65" t="s">
        <v>1071</v>
      </c>
      <c r="O65" t="s">
        <v>1072</v>
      </c>
      <c r="P65" t="s">
        <v>1072</v>
      </c>
      <c r="Q65" t="s">
        <v>1070</v>
      </c>
      <c r="R65" t="s">
        <v>1072</v>
      </c>
      <c r="S65" t="s">
        <v>1076</v>
      </c>
      <c r="T65" t="s">
        <v>1096</v>
      </c>
      <c r="U65">
        <v>0.25686340969264398</v>
      </c>
      <c r="V65">
        <v>0.23934373883978899</v>
      </c>
      <c r="W65">
        <v>7.1226132437640893E-2</v>
      </c>
      <c r="X65">
        <v>0.22288397759482301</v>
      </c>
      <c r="Y65">
        <v>0.22718177567936601</v>
      </c>
      <c r="Z65">
        <v>7.16102766622983E-2</v>
      </c>
      <c r="AA65">
        <v>0.14221234713667599</v>
      </c>
      <c r="AB65">
        <v>0.51574997160866598</v>
      </c>
      <c r="AC65">
        <v>0.84400680910156201</v>
      </c>
      <c r="AD65">
        <v>0.46509894997144902</v>
      </c>
      <c r="AE65">
        <v>0.39601715940941201</v>
      </c>
      <c r="AF65">
        <v>0.74632542756754106</v>
      </c>
      <c r="AG65">
        <v>0.81288332068957703</v>
      </c>
      <c r="AH65">
        <v>0.69477846006447297</v>
      </c>
    </row>
    <row r="66" spans="1:34" x14ac:dyDescent="0.25">
      <c r="A66" t="s">
        <v>1613</v>
      </c>
      <c r="B66" t="s">
        <v>1425</v>
      </c>
      <c r="C66">
        <v>16446.2</v>
      </c>
      <c r="D66">
        <v>0.73533253111459096</v>
      </c>
      <c r="E66">
        <v>1.98571395151777</v>
      </c>
      <c r="F66">
        <v>-1.25690077390969</v>
      </c>
      <c r="G66">
        <v>-1.4339264138096</v>
      </c>
      <c r="H66">
        <v>-4.6469437952385102E-3</v>
      </c>
      <c r="I66">
        <v>0.16993318134951099</v>
      </c>
      <c r="J66">
        <v>8.1344592233038096E-2</v>
      </c>
      <c r="K66">
        <v>1.06319455735461</v>
      </c>
      <c r="L66" t="s">
        <v>1079</v>
      </c>
      <c r="M66" t="s">
        <v>1071</v>
      </c>
      <c r="N66" t="s">
        <v>1080</v>
      </c>
      <c r="O66" t="s">
        <v>1080</v>
      </c>
      <c r="P66" t="s">
        <v>1070</v>
      </c>
      <c r="Q66" t="s">
        <v>1070</v>
      </c>
      <c r="R66" t="s">
        <v>1076</v>
      </c>
      <c r="S66" t="s">
        <v>1071</v>
      </c>
      <c r="T66" t="s">
        <v>1096</v>
      </c>
      <c r="U66">
        <v>0.25346483407235898</v>
      </c>
      <c r="V66">
        <v>0.170301714912376</v>
      </c>
      <c r="W66">
        <v>-3.7278163086734303E-2</v>
      </c>
      <c r="X66">
        <v>0.16724378458675099</v>
      </c>
      <c r="Y66">
        <v>0.23670445721431399</v>
      </c>
      <c r="Z66">
        <v>9.5887564657882299E-2</v>
      </c>
      <c r="AA66">
        <v>5.5059468486776703E-2</v>
      </c>
      <c r="AB66">
        <v>0.34772166769744001</v>
      </c>
      <c r="AC66">
        <v>0.45930457997968299</v>
      </c>
      <c r="AD66">
        <v>0.32301352319090998</v>
      </c>
      <c r="AE66">
        <v>0.75323589251379397</v>
      </c>
      <c r="AF66">
        <v>0.95435095626232702</v>
      </c>
      <c r="AG66">
        <v>0.817919479958781</v>
      </c>
      <c r="AH66">
        <v>0.73533253111459096</v>
      </c>
    </row>
    <row r="67" spans="1:34" x14ac:dyDescent="0.25">
      <c r="A67" t="s">
        <v>1614</v>
      </c>
      <c r="B67" t="s">
        <v>1427</v>
      </c>
      <c r="C67">
        <v>51523.3</v>
      </c>
      <c r="D67">
        <v>1.1415978573428001</v>
      </c>
      <c r="E67">
        <v>-0.24121839800070399</v>
      </c>
      <c r="F67">
        <v>-1.25690077390969</v>
      </c>
      <c r="G67">
        <v>0.75045492944480896</v>
      </c>
      <c r="H67">
        <v>-0.39109921849443802</v>
      </c>
      <c r="I67">
        <v>1.0691182292874599</v>
      </c>
      <c r="J67">
        <v>-3.91349605545862E-2</v>
      </c>
      <c r="K67">
        <v>1.9810586370184999</v>
      </c>
      <c r="L67" t="s">
        <v>1105</v>
      </c>
      <c r="M67" t="s">
        <v>1070</v>
      </c>
      <c r="N67" t="s">
        <v>1080</v>
      </c>
      <c r="O67" t="s">
        <v>1076</v>
      </c>
      <c r="P67" t="s">
        <v>1072</v>
      </c>
      <c r="Q67" t="s">
        <v>1071</v>
      </c>
      <c r="R67" t="s">
        <v>1070</v>
      </c>
      <c r="S67" t="s">
        <v>1071</v>
      </c>
      <c r="T67" t="s">
        <v>1096</v>
      </c>
      <c r="U67">
        <v>0.54250236111101002</v>
      </c>
      <c r="V67">
        <v>0.55006175108961897</v>
      </c>
      <c r="W67">
        <v>0.45393552706832002</v>
      </c>
      <c r="X67">
        <v>0.34146417764099202</v>
      </c>
      <c r="Y67">
        <v>0.42844019617131801</v>
      </c>
      <c r="Z67">
        <v>0.74408629416890704</v>
      </c>
      <c r="AA67">
        <v>0.92264116829540699</v>
      </c>
      <c r="AB67">
        <v>1.1103362686685601</v>
      </c>
      <c r="AC67">
        <v>1.25046995665939</v>
      </c>
      <c r="AD67">
        <v>1.1784217493048701</v>
      </c>
      <c r="AE67">
        <v>1.2469326103723699</v>
      </c>
      <c r="AF67">
        <v>1.349408996945</v>
      </c>
      <c r="AG67">
        <v>1.2911183018460199</v>
      </c>
      <c r="AH67">
        <v>1.1415978573428001</v>
      </c>
    </row>
    <row r="68" spans="1:34" x14ac:dyDescent="0.25">
      <c r="A68" t="s">
        <v>1615</v>
      </c>
      <c r="B68" t="s">
        <v>1429</v>
      </c>
      <c r="C68">
        <v>65089.7</v>
      </c>
      <c r="D68">
        <v>0.36686404780913301</v>
      </c>
      <c r="E68">
        <v>-0.29534825009646398</v>
      </c>
      <c r="F68">
        <v>-0.477268125351893</v>
      </c>
      <c r="G68">
        <v>0.26682845772379099</v>
      </c>
      <c r="H68">
        <v>0.50420447645460997</v>
      </c>
      <c r="I68">
        <v>-0.66116484265247</v>
      </c>
      <c r="J68">
        <v>-3.1136482070792601E-2</v>
      </c>
      <c r="K68">
        <v>1.5672924893359499</v>
      </c>
      <c r="L68" t="s">
        <v>1076</v>
      </c>
      <c r="M68" t="s">
        <v>1070</v>
      </c>
      <c r="N68" t="s">
        <v>1072</v>
      </c>
      <c r="O68" t="s">
        <v>1070</v>
      </c>
      <c r="P68" t="s">
        <v>1076</v>
      </c>
      <c r="Q68" t="s">
        <v>1072</v>
      </c>
      <c r="R68" t="s">
        <v>1076</v>
      </c>
      <c r="S68" t="s">
        <v>1071</v>
      </c>
      <c r="T68" t="s">
        <v>1096</v>
      </c>
      <c r="U68">
        <v>-6.8035877552531696E-2</v>
      </c>
      <c r="V68">
        <v>-7.1995321038550705E-2</v>
      </c>
      <c r="W68">
        <v>1.8560866554335899E-2</v>
      </c>
      <c r="X68">
        <v>-0.15054480145197899</v>
      </c>
      <c r="Y68">
        <v>-0.25165256236143002</v>
      </c>
      <c r="Z68">
        <v>-2.0101505435438601E-2</v>
      </c>
      <c r="AA68">
        <v>0.33507405556031999</v>
      </c>
      <c r="AB68">
        <v>0.60227880502199005</v>
      </c>
      <c r="AC68">
        <v>0.66370669038931196</v>
      </c>
      <c r="AD68">
        <v>0.43785501286774098</v>
      </c>
      <c r="AE68">
        <v>0.70079660994106596</v>
      </c>
      <c r="AF68">
        <v>0.89046401269994901</v>
      </c>
      <c r="AG68">
        <v>0.54814330388862798</v>
      </c>
      <c r="AH68">
        <v>0.36686404780913301</v>
      </c>
    </row>
    <row r="69" spans="1:34" x14ac:dyDescent="0.25">
      <c r="A69" t="s">
        <v>1616</v>
      </c>
      <c r="B69" t="s">
        <v>1617</v>
      </c>
      <c r="C69">
        <v>26176.9</v>
      </c>
      <c r="D69">
        <v>0.45080279720296101</v>
      </c>
      <c r="E69">
        <v>-5.6555040086115997E-2</v>
      </c>
      <c r="F69">
        <v>-1.6467170981885899</v>
      </c>
      <c r="G69">
        <v>0.153306678396601</v>
      </c>
      <c r="H69">
        <v>-0.37637748373318303</v>
      </c>
      <c r="I69">
        <v>0.51216265004665296</v>
      </c>
      <c r="J69">
        <v>0.36703701556989299</v>
      </c>
      <c r="K69">
        <v>1.11999975742167</v>
      </c>
      <c r="L69" t="s">
        <v>1076</v>
      </c>
      <c r="M69" t="s">
        <v>1070</v>
      </c>
      <c r="N69" t="s">
        <v>1080</v>
      </c>
      <c r="O69" t="s">
        <v>1070</v>
      </c>
      <c r="P69" t="s">
        <v>1072</v>
      </c>
      <c r="Q69" t="s">
        <v>1076</v>
      </c>
      <c r="R69" t="s">
        <v>1076</v>
      </c>
      <c r="S69" t="s">
        <v>1071</v>
      </c>
      <c r="T69" t="s">
        <v>1096</v>
      </c>
      <c r="U69">
        <v>-0.18763806060221899</v>
      </c>
      <c r="V69">
        <v>-0.323520177438683</v>
      </c>
      <c r="W69">
        <v>-0.44080369539326902</v>
      </c>
      <c r="X69">
        <v>-0.46687152727261899</v>
      </c>
      <c r="Y69">
        <v>-0.75545211140679203</v>
      </c>
      <c r="Z69">
        <v>-0.43554548205244997</v>
      </c>
      <c r="AA69">
        <v>-0.120681135308029</v>
      </c>
      <c r="AB69">
        <v>-7.0787694202941606E-2</v>
      </c>
      <c r="AC69">
        <v>-0.152445116195495</v>
      </c>
      <c r="AD69">
        <v>-0.46607360251014501</v>
      </c>
      <c r="AE69">
        <v>-0.34453031051584798</v>
      </c>
      <c r="AF69">
        <v>0.21921170077199501</v>
      </c>
      <c r="AG69">
        <v>0.33998918614950502</v>
      </c>
      <c r="AH69">
        <v>0.45080279720296101</v>
      </c>
    </row>
    <row r="70" spans="1:34" x14ac:dyDescent="0.25">
      <c r="A70" t="s">
        <v>1618</v>
      </c>
      <c r="B70" t="s">
        <v>1619</v>
      </c>
      <c r="C70">
        <v>70731.199999999997</v>
      </c>
      <c r="D70">
        <v>-0.349155882059281</v>
      </c>
      <c r="E70">
        <v>6.4450236131783606E-2</v>
      </c>
      <c r="F70">
        <v>-1.49835573168664</v>
      </c>
      <c r="G70">
        <v>-0.37163731021590801</v>
      </c>
      <c r="H70">
        <v>0.78199200920206402</v>
      </c>
      <c r="I70">
        <v>0.94626325101924003</v>
      </c>
      <c r="J70">
        <v>9.3093915329761408E-3</v>
      </c>
      <c r="K70">
        <v>1.2898982111034001</v>
      </c>
      <c r="L70" t="s">
        <v>1072</v>
      </c>
      <c r="M70" t="s">
        <v>1076</v>
      </c>
      <c r="N70" t="s">
        <v>1080</v>
      </c>
      <c r="O70" t="s">
        <v>1072</v>
      </c>
      <c r="P70" t="s">
        <v>1071</v>
      </c>
      <c r="Q70" t="s">
        <v>1076</v>
      </c>
      <c r="R70" t="s">
        <v>1076</v>
      </c>
      <c r="S70" t="s">
        <v>1071</v>
      </c>
      <c r="T70" t="s">
        <v>1096</v>
      </c>
      <c r="U70">
        <v>-0.81975195406548096</v>
      </c>
      <c r="V70">
        <v>-0.76917467368164305</v>
      </c>
      <c r="W70">
        <v>-0.920579716486427</v>
      </c>
      <c r="X70">
        <v>-1.02586697059453</v>
      </c>
      <c r="Y70">
        <v>-1.0301661193912299</v>
      </c>
      <c r="Z70">
        <v>-0.84432978185641905</v>
      </c>
      <c r="AA70">
        <v>-0.48351101213837799</v>
      </c>
      <c r="AB70">
        <v>-0.30405896188938403</v>
      </c>
      <c r="AC70">
        <v>-0.12929096885201299</v>
      </c>
      <c r="AD70">
        <v>-0.24023480201293099</v>
      </c>
      <c r="AE70">
        <v>-7.0145479088584498E-2</v>
      </c>
      <c r="AF70">
        <v>0.12745317035593101</v>
      </c>
      <c r="AG70">
        <v>-0.11972185078730201</v>
      </c>
      <c r="AH70">
        <v>-0.349155882059281</v>
      </c>
    </row>
    <row r="71" spans="1:34" x14ac:dyDescent="0.25">
      <c r="A71" t="s">
        <v>1620</v>
      </c>
      <c r="B71" t="s">
        <v>1441</v>
      </c>
      <c r="C71">
        <v>5487.8</v>
      </c>
      <c r="D71">
        <v>-0.25469742421730401</v>
      </c>
      <c r="E71">
        <v>8.4484015570782695E-2</v>
      </c>
      <c r="F71">
        <v>-1.6467170981885899</v>
      </c>
      <c r="G71">
        <v>-0.48756473714079601</v>
      </c>
      <c r="H71">
        <v>0.73956190043371495</v>
      </c>
      <c r="I71">
        <v>-0.41576114477431603</v>
      </c>
      <c r="J71">
        <v>5.7191352934203799E-2</v>
      </c>
      <c r="K71">
        <v>0.65249351816646195</v>
      </c>
      <c r="L71" t="s">
        <v>1072</v>
      </c>
      <c r="M71" t="s">
        <v>1076</v>
      </c>
      <c r="N71" t="s">
        <v>1080</v>
      </c>
      <c r="O71" t="s">
        <v>1072</v>
      </c>
      <c r="P71" t="s">
        <v>1071</v>
      </c>
      <c r="Q71" t="s">
        <v>1072</v>
      </c>
      <c r="R71" t="s">
        <v>1076</v>
      </c>
      <c r="S71" t="s">
        <v>1076</v>
      </c>
      <c r="T71" t="s">
        <v>1096</v>
      </c>
      <c r="U71">
        <v>-1.0134929393774299</v>
      </c>
      <c r="V71">
        <v>-0.85478949166084595</v>
      </c>
      <c r="W71">
        <v>-0.76729588923223602</v>
      </c>
      <c r="X71">
        <v>-0.99249795704186095</v>
      </c>
      <c r="Y71">
        <v>-1.2270614984025201</v>
      </c>
      <c r="Z71">
        <v>-1.1404195053835799</v>
      </c>
      <c r="AA71">
        <v>-0.86486167506969502</v>
      </c>
      <c r="AB71">
        <v>-0.68614286163754001</v>
      </c>
      <c r="AC71">
        <v>-0.70323969241339901</v>
      </c>
      <c r="AD71">
        <v>-0.56027708318621405</v>
      </c>
      <c r="AE71">
        <v>-0.237560733640447</v>
      </c>
      <c r="AF71">
        <v>0.12786800111843499</v>
      </c>
      <c r="AG71">
        <v>0.40123821363876999</v>
      </c>
      <c r="AH71">
        <v>-0.25469742421730401</v>
      </c>
    </row>
    <row r="72" spans="1:34" x14ac:dyDescent="0.25">
      <c r="A72" t="s">
        <v>1621</v>
      </c>
      <c r="B72" t="s">
        <v>1622</v>
      </c>
      <c r="C72">
        <v>31975.7</v>
      </c>
      <c r="D72">
        <v>-0.51488911700294704</v>
      </c>
      <c r="E72">
        <v>-0.62277755800102297</v>
      </c>
      <c r="F72">
        <v>0.51081995375089295</v>
      </c>
      <c r="G72">
        <v>0.18211036269185499</v>
      </c>
      <c r="H72">
        <v>7.5225956606760194E-2</v>
      </c>
      <c r="I72">
        <v>-1.2415993235548599</v>
      </c>
      <c r="J72">
        <v>-0.84517558619217803</v>
      </c>
      <c r="K72">
        <v>-0.100904489223291</v>
      </c>
      <c r="L72" t="s">
        <v>1072</v>
      </c>
      <c r="M72" t="s">
        <v>1080</v>
      </c>
      <c r="N72" t="s">
        <v>1076</v>
      </c>
      <c r="O72" t="s">
        <v>1070</v>
      </c>
      <c r="P72" t="s">
        <v>1070</v>
      </c>
      <c r="Q72" t="s">
        <v>1080</v>
      </c>
      <c r="R72" t="s">
        <v>1080</v>
      </c>
      <c r="S72" t="s">
        <v>1070</v>
      </c>
      <c r="T72" t="s">
        <v>1096</v>
      </c>
      <c r="U72">
        <v>-0.138958426803241</v>
      </c>
      <c r="V72">
        <v>-0.154959565155425</v>
      </c>
      <c r="W72">
        <v>-0.28529064759230599</v>
      </c>
      <c r="X72">
        <v>-0.63012666079232904</v>
      </c>
      <c r="Y72">
        <v>-0.72652027585787504</v>
      </c>
      <c r="Z72">
        <v>-0.46100001993307499</v>
      </c>
      <c r="AA72">
        <v>-0.46626551748626499</v>
      </c>
      <c r="AB72">
        <v>-0.50334819777349504</v>
      </c>
      <c r="AC72">
        <v>-0.183781464744459</v>
      </c>
      <c r="AD72">
        <v>-0.37739708042147702</v>
      </c>
      <c r="AE72">
        <v>-0.56157704587864798</v>
      </c>
      <c r="AF72">
        <v>-0.33616249336906501</v>
      </c>
      <c r="AG72">
        <v>-0.37140887822211399</v>
      </c>
      <c r="AH72">
        <v>-0.51488911700294704</v>
      </c>
    </row>
    <row r="73" spans="1:34" x14ac:dyDescent="0.25">
      <c r="A73" t="s">
        <v>1623</v>
      </c>
      <c r="B73" t="s">
        <v>1624</v>
      </c>
      <c r="C73">
        <v>32133.200000000001</v>
      </c>
      <c r="D73">
        <v>-1.1778464624935501</v>
      </c>
      <c r="E73">
        <v>-7.1830894244086896E-2</v>
      </c>
      <c r="F73">
        <v>0.51400533743347299</v>
      </c>
      <c r="G73">
        <v>-0.660685227420582</v>
      </c>
      <c r="H73">
        <v>0.65602556645430499</v>
      </c>
      <c r="I73">
        <v>-0.44619069302213499</v>
      </c>
      <c r="J73">
        <v>-0.33027090634594602</v>
      </c>
      <c r="K73">
        <v>-9.2294648080190698E-3</v>
      </c>
      <c r="L73" t="s">
        <v>1080</v>
      </c>
      <c r="M73" t="s">
        <v>1070</v>
      </c>
      <c r="N73" t="s">
        <v>1076</v>
      </c>
      <c r="O73" t="s">
        <v>1072</v>
      </c>
      <c r="P73" t="s">
        <v>1071</v>
      </c>
      <c r="Q73" t="s">
        <v>1072</v>
      </c>
      <c r="R73" t="s">
        <v>1070</v>
      </c>
      <c r="S73" t="s">
        <v>1070</v>
      </c>
      <c r="T73" t="s">
        <v>1096</v>
      </c>
      <c r="U73">
        <v>-0.91106636232592297</v>
      </c>
      <c r="V73">
        <v>-0.86807949306599197</v>
      </c>
      <c r="W73">
        <v>-1.0345094828568899</v>
      </c>
      <c r="X73">
        <v>-1.2112570950588499</v>
      </c>
      <c r="Y73">
        <v>-1.2649204167047701</v>
      </c>
      <c r="Z73">
        <v>-1.2327993177527099</v>
      </c>
      <c r="AA73">
        <v>-1.0819075050481399</v>
      </c>
      <c r="AB73">
        <v>-1.1690408284360001</v>
      </c>
      <c r="AC73">
        <v>-1.2323985829859301</v>
      </c>
      <c r="AD73">
        <v>-1.24246118937183</v>
      </c>
      <c r="AE73">
        <v>-1.1546669851689499</v>
      </c>
      <c r="AF73">
        <v>-0.84747806272224502</v>
      </c>
      <c r="AG73">
        <v>-0.94669813943464698</v>
      </c>
      <c r="AH73">
        <v>-1.1778464624935501</v>
      </c>
    </row>
    <row r="74" spans="1:34" x14ac:dyDescent="0.25">
      <c r="A74" t="s">
        <v>1625</v>
      </c>
      <c r="B74" t="s">
        <v>1461</v>
      </c>
      <c r="C74">
        <v>47039</v>
      </c>
      <c r="D74">
        <v>0.83294381467159295</v>
      </c>
      <c r="E74">
        <v>-0.128839668128751</v>
      </c>
      <c r="F74">
        <v>1.0819971717637</v>
      </c>
      <c r="G74">
        <v>0.79586679401399896</v>
      </c>
      <c r="H74">
        <v>6.8381398960194406E-2</v>
      </c>
      <c r="I74">
        <v>1.6311411987506199</v>
      </c>
      <c r="J74">
        <v>-0.54202994226166501</v>
      </c>
      <c r="K74">
        <v>1.48095880750248</v>
      </c>
      <c r="L74" t="s">
        <v>1079</v>
      </c>
      <c r="M74" t="s">
        <v>1070</v>
      </c>
      <c r="N74" t="s">
        <v>1071</v>
      </c>
      <c r="O74" t="s">
        <v>1076</v>
      </c>
      <c r="P74" t="s">
        <v>1070</v>
      </c>
      <c r="Q74" t="s">
        <v>1071</v>
      </c>
      <c r="R74" t="s">
        <v>1072</v>
      </c>
      <c r="S74" t="s">
        <v>1071</v>
      </c>
      <c r="T74" t="s">
        <v>1096</v>
      </c>
      <c r="U74">
        <v>9.0803204706835797E-2</v>
      </c>
      <c r="V74">
        <v>-1.3539293591052499E-2</v>
      </c>
      <c r="W74">
        <v>-0.29429423911482799</v>
      </c>
      <c r="X74">
        <v>-0.51806632843647704</v>
      </c>
      <c r="Y74">
        <v>-0.38019259578708198</v>
      </c>
      <c r="Z74">
        <v>-0.29610536159690798</v>
      </c>
      <c r="AA74">
        <v>-0.12514495752015001</v>
      </c>
      <c r="AB74">
        <v>0.15103074107627301</v>
      </c>
      <c r="AC74">
        <v>0.421467773720199</v>
      </c>
      <c r="AD74">
        <v>0.66746845908150798</v>
      </c>
      <c r="AE74">
        <v>0.95813135744476197</v>
      </c>
      <c r="AF74">
        <v>1.1198779901619</v>
      </c>
      <c r="AG74">
        <v>0.94864614619835996</v>
      </c>
      <c r="AH74">
        <v>0.83294381467159295</v>
      </c>
    </row>
    <row r="75" spans="1:34" x14ac:dyDescent="0.25">
      <c r="A75" t="s">
        <v>1626</v>
      </c>
      <c r="B75" t="s">
        <v>1627</v>
      </c>
      <c r="C75">
        <v>37372</v>
      </c>
      <c r="D75">
        <v>1.0811455834666099</v>
      </c>
      <c r="E75">
        <v>-7.4781998719925594E-2</v>
      </c>
      <c r="F75">
        <v>1.8616298203215</v>
      </c>
      <c r="G75">
        <v>1.0319589345648299</v>
      </c>
      <c r="H75">
        <v>-4.9495480541561901E-2</v>
      </c>
      <c r="I75">
        <v>0.51209708888773198</v>
      </c>
      <c r="J75">
        <v>-0.67752975911612301</v>
      </c>
      <c r="K75">
        <v>1.1532755526454901</v>
      </c>
      <c r="L75" t="s">
        <v>1105</v>
      </c>
      <c r="M75" t="s">
        <v>1070</v>
      </c>
      <c r="N75" t="s">
        <v>1071</v>
      </c>
      <c r="O75" t="s">
        <v>1071</v>
      </c>
      <c r="P75" t="s">
        <v>1070</v>
      </c>
      <c r="Q75" t="s">
        <v>1076</v>
      </c>
      <c r="R75" t="s">
        <v>1072</v>
      </c>
      <c r="S75" t="s">
        <v>1071</v>
      </c>
      <c r="T75" t="s">
        <v>1096</v>
      </c>
      <c r="U75">
        <v>0.68034026049095697</v>
      </c>
      <c r="V75">
        <v>0.19243831084785101</v>
      </c>
      <c r="W75">
        <v>-0.54228074715714703</v>
      </c>
      <c r="X75">
        <v>-0.85291139351317502</v>
      </c>
      <c r="Y75">
        <v>-0.71894002420943404</v>
      </c>
      <c r="Z75">
        <v>-0.50532342740744596</v>
      </c>
      <c r="AA75">
        <v>-0.26763757338267802</v>
      </c>
      <c r="AB75">
        <v>0.113297789321282</v>
      </c>
      <c r="AC75">
        <v>0.19475777504522301</v>
      </c>
      <c r="AD75">
        <v>0.51478277148021001</v>
      </c>
      <c r="AE75">
        <v>1.0692221195682601</v>
      </c>
      <c r="AF75">
        <v>1.2855660182478901</v>
      </c>
      <c r="AG75">
        <v>1.2192374889754101</v>
      </c>
      <c r="AH75">
        <v>1.0811455834666099</v>
      </c>
    </row>
    <row r="76" spans="1:34" x14ac:dyDescent="0.25">
      <c r="A76" t="s">
        <v>1628</v>
      </c>
      <c r="B76" t="s">
        <v>1629</v>
      </c>
      <c r="C76">
        <v>23555</v>
      </c>
      <c r="D76">
        <v>1.4874853538936601</v>
      </c>
      <c r="E76">
        <v>-0.39769677698703099</v>
      </c>
      <c r="F76">
        <v>1.8616298203215</v>
      </c>
      <c r="G76">
        <v>1.1276748142881701</v>
      </c>
      <c r="H76">
        <v>-0.59654091853131097</v>
      </c>
      <c r="I76">
        <v>-0.33789652018468802</v>
      </c>
      <c r="J76">
        <v>0.71650017006862898</v>
      </c>
      <c r="K76">
        <v>-1.0856026352049499</v>
      </c>
      <c r="L76" t="s">
        <v>1105</v>
      </c>
      <c r="M76" t="s">
        <v>1072</v>
      </c>
      <c r="N76" t="s">
        <v>1071</v>
      </c>
      <c r="O76" t="s">
        <v>1071</v>
      </c>
      <c r="P76" t="s">
        <v>1072</v>
      </c>
      <c r="Q76" t="s">
        <v>1070</v>
      </c>
      <c r="R76" t="s">
        <v>1071</v>
      </c>
      <c r="S76" t="s">
        <v>1080</v>
      </c>
      <c r="T76" t="s">
        <v>1096</v>
      </c>
      <c r="U76">
        <v>0.406237504404387</v>
      </c>
      <c r="V76">
        <v>0.53163996905180999</v>
      </c>
      <c r="W76">
        <v>0.23026219644877899</v>
      </c>
      <c r="X76">
        <v>8.4229258107209701E-2</v>
      </c>
      <c r="Y76">
        <v>0.27501851057337301</v>
      </c>
      <c r="Z76">
        <v>0.52344460811356197</v>
      </c>
      <c r="AA76">
        <v>0.91382716879714698</v>
      </c>
      <c r="AB76">
        <v>0.97002999375296906</v>
      </c>
      <c r="AC76">
        <v>1.0223981155284001</v>
      </c>
      <c r="AD76">
        <v>1.6816530743103899</v>
      </c>
      <c r="AE76">
        <v>1.88967282079469</v>
      </c>
      <c r="AF76">
        <v>1.77556755697896</v>
      </c>
      <c r="AG76">
        <v>1.65092407802067</v>
      </c>
      <c r="AH76">
        <v>1.4874853538936601</v>
      </c>
    </row>
    <row r="77" spans="1:34" x14ac:dyDescent="0.25">
      <c r="A77" t="s">
        <v>1630</v>
      </c>
      <c r="B77" t="s">
        <v>1631</v>
      </c>
      <c r="C77">
        <v>36276.1</v>
      </c>
      <c r="D77">
        <v>0.96131707627486895</v>
      </c>
      <c r="E77">
        <v>-0.52175411889255996</v>
      </c>
      <c r="F77">
        <v>1.7542329036259201</v>
      </c>
      <c r="G77">
        <v>0.91711503374824699</v>
      </c>
      <c r="H77">
        <v>-0.34150573695485997</v>
      </c>
      <c r="I77">
        <v>-0.168973667963843</v>
      </c>
      <c r="J77">
        <v>-0.18369062282037801</v>
      </c>
      <c r="K77">
        <v>9.5712045005214894E-2</v>
      </c>
      <c r="L77" t="s">
        <v>1105</v>
      </c>
      <c r="M77" t="s">
        <v>1072</v>
      </c>
      <c r="N77" t="s">
        <v>1071</v>
      </c>
      <c r="O77" t="s">
        <v>1071</v>
      </c>
      <c r="P77" t="s">
        <v>1072</v>
      </c>
      <c r="Q77" t="s">
        <v>1070</v>
      </c>
      <c r="R77" t="s">
        <v>1070</v>
      </c>
      <c r="S77" t="s">
        <v>1070</v>
      </c>
      <c r="T77" t="s">
        <v>1096</v>
      </c>
      <c r="U77">
        <v>3.31112519752636E-2</v>
      </c>
      <c r="V77">
        <v>0.25216393658645098</v>
      </c>
      <c r="W77">
        <v>5.1968711762425499E-2</v>
      </c>
      <c r="X77">
        <v>-0.20739897242378499</v>
      </c>
      <c r="Y77">
        <v>-0.21493302851988599</v>
      </c>
      <c r="Z77">
        <v>-6.9215961613407706E-2</v>
      </c>
      <c r="AA77">
        <v>8.8506459519415895E-2</v>
      </c>
      <c r="AB77">
        <v>0.30175509481437601</v>
      </c>
      <c r="AC77">
        <v>0.58582549737175904</v>
      </c>
      <c r="AD77">
        <v>0.58247042675175298</v>
      </c>
      <c r="AE77">
        <v>0.71994535865366105</v>
      </c>
      <c r="AF77">
        <v>0.90954323567152995</v>
      </c>
      <c r="AG77">
        <v>0.91507642925365995</v>
      </c>
      <c r="AH77">
        <v>0.96131707627486895</v>
      </c>
    </row>
    <row r="78" spans="1:34" x14ac:dyDescent="0.25">
      <c r="A78" t="s">
        <v>1632</v>
      </c>
      <c r="B78" t="s">
        <v>1633</v>
      </c>
      <c r="C78">
        <v>50321.5</v>
      </c>
      <c r="D78">
        <v>0.47170718124185301</v>
      </c>
      <c r="E78">
        <v>-4.0999134313510401E-3</v>
      </c>
      <c r="F78">
        <v>1.27327570365086</v>
      </c>
      <c r="G78">
        <v>0.61955874319653503</v>
      </c>
      <c r="H78">
        <v>-0.15965738484108499</v>
      </c>
      <c r="I78">
        <v>-1.23187462386812</v>
      </c>
      <c r="J78">
        <v>-0.73727553801175305</v>
      </c>
      <c r="K78">
        <v>1.29750097928199</v>
      </c>
      <c r="L78" t="s">
        <v>1076</v>
      </c>
      <c r="M78" t="s">
        <v>1076</v>
      </c>
      <c r="N78" t="s">
        <v>1071</v>
      </c>
      <c r="O78" t="s">
        <v>1076</v>
      </c>
      <c r="P78" t="s">
        <v>1070</v>
      </c>
      <c r="Q78" t="s">
        <v>1080</v>
      </c>
      <c r="R78" t="s">
        <v>1072</v>
      </c>
      <c r="S78" t="s">
        <v>1071</v>
      </c>
      <c r="T78" t="s">
        <v>1096</v>
      </c>
      <c r="U78">
        <v>-0.29214363563444001</v>
      </c>
      <c r="V78">
        <v>-0.32072501717964702</v>
      </c>
      <c r="W78">
        <v>-0.397293086947621</v>
      </c>
      <c r="X78">
        <v>-0.62722047705593897</v>
      </c>
      <c r="Y78">
        <v>-0.68643162259500201</v>
      </c>
      <c r="Z78">
        <v>-0.64799450631678202</v>
      </c>
      <c r="AA78">
        <v>-0.302908331784423</v>
      </c>
      <c r="AB78">
        <v>7.3135087148530994E-2</v>
      </c>
      <c r="AC78">
        <v>0.20858866845212201</v>
      </c>
      <c r="AD78">
        <v>0.30119135897016802</v>
      </c>
      <c r="AE78">
        <v>0.55149566416934603</v>
      </c>
      <c r="AF78">
        <v>0.66623730602751796</v>
      </c>
      <c r="AG78">
        <v>0.49874099104789898</v>
      </c>
      <c r="AH78">
        <v>0.47170718124185301</v>
      </c>
    </row>
    <row r="79" spans="1:34" x14ac:dyDescent="0.25">
      <c r="A79" t="s">
        <v>1634</v>
      </c>
      <c r="B79" t="s">
        <v>1635</v>
      </c>
      <c r="C79">
        <v>58176.800000000003</v>
      </c>
      <c r="D79">
        <v>7.1326306306948403E-2</v>
      </c>
      <c r="E79">
        <v>3.78402900116354E-2</v>
      </c>
      <c r="F79">
        <v>-0.82291646059136003</v>
      </c>
      <c r="G79">
        <v>0.25095898687877599</v>
      </c>
      <c r="H79">
        <v>0.61004071086253997</v>
      </c>
      <c r="I79">
        <v>-0.64730974866714097</v>
      </c>
      <c r="J79">
        <v>-0.41183076300107901</v>
      </c>
      <c r="K79">
        <v>1.5065370403118401</v>
      </c>
      <c r="L79" t="s">
        <v>1070</v>
      </c>
      <c r="M79" t="s">
        <v>1076</v>
      </c>
      <c r="N79" t="s">
        <v>1072</v>
      </c>
      <c r="O79" t="s">
        <v>1070</v>
      </c>
      <c r="P79" t="s">
        <v>1076</v>
      </c>
      <c r="Q79" t="s">
        <v>1072</v>
      </c>
      <c r="R79" t="s">
        <v>1072</v>
      </c>
      <c r="S79" t="s">
        <v>1071</v>
      </c>
      <c r="T79" t="s">
        <v>1096</v>
      </c>
      <c r="U79">
        <v>-0.28422485384992302</v>
      </c>
      <c r="V79">
        <v>-0.16410619869441001</v>
      </c>
      <c r="W79">
        <v>-0.28818640101023102</v>
      </c>
      <c r="X79">
        <v>-0.472033722809862</v>
      </c>
      <c r="Y79">
        <v>-0.51055541266645998</v>
      </c>
      <c r="Z79">
        <v>-0.51410860565528704</v>
      </c>
      <c r="AA79">
        <v>-0.329250233574509</v>
      </c>
      <c r="AB79">
        <v>-0.17384686935771801</v>
      </c>
      <c r="AC79">
        <v>-0.27927967649044599</v>
      </c>
      <c r="AD79">
        <v>-0.48196612746362599</v>
      </c>
      <c r="AE79">
        <v>-0.235881738025631</v>
      </c>
      <c r="AF79">
        <v>8.6390311641967005E-2</v>
      </c>
      <c r="AG79">
        <v>0.21115541805167301</v>
      </c>
      <c r="AH79">
        <v>7.1326306306948403E-2</v>
      </c>
    </row>
    <row r="80" spans="1:34" x14ac:dyDescent="0.25">
      <c r="A80" t="s">
        <v>1636</v>
      </c>
      <c r="B80" t="s">
        <v>1495</v>
      </c>
      <c r="C80">
        <v>15588.7</v>
      </c>
      <c r="D80">
        <v>0.55759250355325995</v>
      </c>
      <c r="E80">
        <v>-7.6517665691196203E-3</v>
      </c>
      <c r="F80">
        <v>-1.6467170981885899</v>
      </c>
      <c r="G80">
        <v>0.43112820337225</v>
      </c>
      <c r="H80">
        <v>-0.514549504847718</v>
      </c>
      <c r="I80">
        <v>-1.3564076619712999</v>
      </c>
      <c r="J80">
        <v>-0.72156243217173699</v>
      </c>
      <c r="K80">
        <v>0.76893832768328296</v>
      </c>
      <c r="L80" t="s">
        <v>1079</v>
      </c>
      <c r="M80" t="s">
        <v>1076</v>
      </c>
      <c r="N80" t="s">
        <v>1080</v>
      </c>
      <c r="O80" t="s">
        <v>1070</v>
      </c>
      <c r="P80" t="s">
        <v>1072</v>
      </c>
      <c r="Q80" t="s">
        <v>1080</v>
      </c>
      <c r="R80" t="s">
        <v>1072</v>
      </c>
      <c r="S80" t="s">
        <v>1076</v>
      </c>
      <c r="T80" t="s">
        <v>1096</v>
      </c>
      <c r="U80">
        <v>5.5721298934082598E-2</v>
      </c>
      <c r="V80">
        <v>0.26652925351765799</v>
      </c>
      <c r="W80">
        <v>0.16885308439895599</v>
      </c>
      <c r="X80">
        <v>-0.114185450936458</v>
      </c>
      <c r="Y80">
        <v>-0.14286821246294601</v>
      </c>
      <c r="Z80">
        <v>0.26080257891178399</v>
      </c>
      <c r="AA80">
        <v>0.36614498677882801</v>
      </c>
      <c r="AB80">
        <v>0.36904402684090998</v>
      </c>
      <c r="AC80">
        <v>0.108834931107995</v>
      </c>
      <c r="AD80">
        <v>0.18907130003561401</v>
      </c>
      <c r="AE80">
        <v>0.84348980277406505</v>
      </c>
      <c r="AF80">
        <v>0.92126145170377705</v>
      </c>
      <c r="AG80">
        <v>0.72436660258417795</v>
      </c>
      <c r="AH80">
        <v>0.55759250355325995</v>
      </c>
    </row>
  </sheetData>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53"/>
  <sheetViews>
    <sheetView workbookViewId="0">
      <selection activeCell="C23" sqref="C23"/>
    </sheetView>
  </sheetViews>
  <sheetFormatPr baseColWidth="10" defaultRowHeight="15" x14ac:dyDescent="0.25"/>
  <cols>
    <col min="1" max="1" width="51" customWidth="1"/>
    <col min="2" max="2" width="15" customWidth="1"/>
  </cols>
  <sheetData>
    <row r="1" spans="1:15" x14ac:dyDescent="0.25">
      <c r="A1" t="s">
        <v>97</v>
      </c>
      <c r="B1" t="s">
        <v>1054</v>
      </c>
      <c r="C1" t="s">
        <v>1055</v>
      </c>
      <c r="D1" t="s">
        <v>1056</v>
      </c>
      <c r="E1" t="s">
        <v>1057</v>
      </c>
      <c r="F1" t="s">
        <v>1058</v>
      </c>
      <c r="G1" t="s">
        <v>1059</v>
      </c>
      <c r="H1" t="s">
        <v>1060</v>
      </c>
      <c r="I1" t="s">
        <v>1061</v>
      </c>
      <c r="J1" t="s">
        <v>1062</v>
      </c>
      <c r="K1" t="s">
        <v>1063</v>
      </c>
      <c r="L1" t="s">
        <v>1064</v>
      </c>
      <c r="M1" t="s">
        <v>1065</v>
      </c>
      <c r="N1" t="s">
        <v>1066</v>
      </c>
      <c r="O1" t="s">
        <v>1067</v>
      </c>
    </row>
    <row r="2" spans="1:15" x14ac:dyDescent="0.25">
      <c r="A2" t="s">
        <v>121</v>
      </c>
      <c r="B2">
        <v>-3.6499717839205102E-2</v>
      </c>
      <c r="C2">
        <v>-4.1587153385465599E-2</v>
      </c>
      <c r="D2">
        <v>-0.21240036004850801</v>
      </c>
      <c r="E2">
        <v>-0.329616564163486</v>
      </c>
      <c r="F2">
        <v>-0.32924619284393303</v>
      </c>
      <c r="G2">
        <v>-0.21044410707759401</v>
      </c>
      <c r="H2">
        <v>0.107179766169254</v>
      </c>
      <c r="I2">
        <v>0.38542297671330999</v>
      </c>
      <c r="J2">
        <v>0.37656069082569799</v>
      </c>
      <c r="K2">
        <v>0.20522751701070199</v>
      </c>
      <c r="L2">
        <v>0.40902712576123701</v>
      </c>
      <c r="M2">
        <v>0.69368811713015799</v>
      </c>
      <c r="N2">
        <v>0.66510820442555096</v>
      </c>
      <c r="O2">
        <v>0.46720860384081098</v>
      </c>
    </row>
    <row r="3" spans="1:15" x14ac:dyDescent="0.25">
      <c r="A3" t="s">
        <v>122</v>
      </c>
      <c r="B3">
        <v>-0.15817873443184499</v>
      </c>
      <c r="C3">
        <v>-0.21978633831660499</v>
      </c>
      <c r="D3">
        <v>-0.268163257629426</v>
      </c>
      <c r="E3">
        <v>-0.25182791922425102</v>
      </c>
      <c r="F3">
        <v>-0.21211683909590801</v>
      </c>
      <c r="G3">
        <v>-0.16605926538952101</v>
      </c>
      <c r="H3">
        <v>-1.45059362095753E-3</v>
      </c>
      <c r="I3">
        <v>7.7432019129199697E-2</v>
      </c>
      <c r="J3">
        <v>8.1178140754167502E-2</v>
      </c>
      <c r="K3">
        <v>6.4736565674590098E-3</v>
      </c>
      <c r="L3">
        <v>0.19403083870333701</v>
      </c>
      <c r="M3">
        <v>0.46357197466891997</v>
      </c>
      <c r="N3">
        <v>0.50736461042177705</v>
      </c>
      <c r="O3">
        <v>0.28488502006253402</v>
      </c>
    </row>
    <row r="4" spans="1:15" x14ac:dyDescent="0.25">
      <c r="A4" t="s">
        <v>123</v>
      </c>
      <c r="B4">
        <v>-5.5244767990625901E-2</v>
      </c>
      <c r="C4">
        <v>-6.8302252381187006E-2</v>
      </c>
      <c r="D4">
        <v>-6.7770902465880495E-2</v>
      </c>
      <c r="E4">
        <v>-6.9837154450119995E-2</v>
      </c>
      <c r="F4">
        <v>-6.9610835201823096E-2</v>
      </c>
      <c r="G4">
        <v>-6.9715433013311803E-2</v>
      </c>
      <c r="H4">
        <v>-6.1892400562930203E-2</v>
      </c>
      <c r="I4">
        <v>-4.6880535671527099E-2</v>
      </c>
      <c r="J4">
        <v>-2.6202661048282502E-2</v>
      </c>
      <c r="K4">
        <v>-1.26548689038108E-2</v>
      </c>
      <c r="L4">
        <v>-7.4518072906382803E-3</v>
      </c>
      <c r="M4">
        <v>-3.4559565733967099E-3</v>
      </c>
      <c r="N4">
        <v>2.3321208508316001E-3</v>
      </c>
      <c r="O4">
        <v>5.6739041446861004E-3</v>
      </c>
    </row>
    <row r="5" spans="1:15" x14ac:dyDescent="0.25">
      <c r="A5" t="s">
        <v>124</v>
      </c>
      <c r="B5">
        <v>0.30981642218072503</v>
      </c>
      <c r="C5">
        <v>0.23836670422231701</v>
      </c>
      <c r="D5">
        <v>0.158514343092065</v>
      </c>
      <c r="E5">
        <v>0.113275463170307</v>
      </c>
      <c r="F5">
        <v>5.9138541054253903E-2</v>
      </c>
      <c r="G5">
        <v>8.7694202590449202E-2</v>
      </c>
      <c r="H5">
        <v>0.109657439760679</v>
      </c>
      <c r="I5">
        <v>0.14515939945547601</v>
      </c>
      <c r="J5">
        <v>0.169472929862996</v>
      </c>
      <c r="K5">
        <v>6.1419190775534503E-2</v>
      </c>
      <c r="L5">
        <v>0.19090479885301001</v>
      </c>
      <c r="M5">
        <v>0.36197533279361699</v>
      </c>
      <c r="N5">
        <v>0.40587925238664402</v>
      </c>
      <c r="O5">
        <v>0.379243362318685</v>
      </c>
    </row>
    <row r="6" spans="1:15" x14ac:dyDescent="0.25">
      <c r="A6" t="s">
        <v>259</v>
      </c>
      <c r="B6">
        <v>0.142761847643739</v>
      </c>
      <c r="C6">
        <v>0.142496889086451</v>
      </c>
      <c r="D6">
        <v>0.112902461058921</v>
      </c>
      <c r="E6">
        <v>0.114567505330568</v>
      </c>
      <c r="F6">
        <v>8.2866440218823001E-2</v>
      </c>
      <c r="G6">
        <v>2.7033331239809801E-2</v>
      </c>
      <c r="H6">
        <v>-7.2278451126129004E-2</v>
      </c>
      <c r="I6">
        <v>-0.15966185706246699</v>
      </c>
      <c r="J6">
        <v>-0.232297107226377</v>
      </c>
      <c r="K6">
        <v>-0.196190454458881</v>
      </c>
      <c r="L6">
        <v>-0.21758967948232699</v>
      </c>
      <c r="M6">
        <v>-0.285760984390594</v>
      </c>
      <c r="N6">
        <v>-0.27273254054739898</v>
      </c>
      <c r="O6">
        <v>-0.22828452526002899</v>
      </c>
    </row>
    <row r="7" spans="1:15" x14ac:dyDescent="0.25">
      <c r="A7" t="s">
        <v>126</v>
      </c>
      <c r="B7">
        <v>-5.1175297359425199E-2</v>
      </c>
      <c r="C7">
        <v>-5.4758048889053099E-2</v>
      </c>
      <c r="D7">
        <v>-6.2334804522303701E-2</v>
      </c>
      <c r="E7">
        <v>-6.6188755173471003E-2</v>
      </c>
      <c r="F7">
        <v>-2.46107676777736E-2</v>
      </c>
      <c r="G7">
        <v>-2.6460425278826898E-2</v>
      </c>
      <c r="H7">
        <v>-2.8573224156215601E-2</v>
      </c>
      <c r="I7">
        <v>-0.113557871181172</v>
      </c>
      <c r="J7">
        <v>-0.13418247502102101</v>
      </c>
      <c r="K7">
        <v>-0.150146707062351</v>
      </c>
      <c r="L7">
        <v>-0.15943073709517899</v>
      </c>
      <c r="M7">
        <v>-0.168880557286991</v>
      </c>
      <c r="N7">
        <v>-0.174403654473436</v>
      </c>
      <c r="O7">
        <v>-0.18215266381216699</v>
      </c>
    </row>
    <row r="8" spans="1:15" x14ac:dyDescent="0.25">
      <c r="A8" t="s">
        <v>258</v>
      </c>
      <c r="B8">
        <v>-0.499140061991454</v>
      </c>
      <c r="C8">
        <v>-0.41213403126880199</v>
      </c>
      <c r="D8">
        <v>-0.44180512056805898</v>
      </c>
      <c r="E8">
        <v>-0.43536560986232098</v>
      </c>
      <c r="F8">
        <v>-0.41416368502711298</v>
      </c>
      <c r="G8">
        <v>-0.39699579040979699</v>
      </c>
      <c r="H8">
        <v>-0.301493702738033</v>
      </c>
      <c r="I8">
        <v>-0.29839213407173198</v>
      </c>
      <c r="J8">
        <v>-0.35315651287729699</v>
      </c>
      <c r="K8">
        <v>-0.33966367291024002</v>
      </c>
      <c r="L8">
        <v>-0.34886725786206202</v>
      </c>
      <c r="M8">
        <v>-0.26281357462854799</v>
      </c>
      <c r="N8">
        <v>-0.25196963060879002</v>
      </c>
      <c r="O8">
        <v>-0.29772884178227998</v>
      </c>
    </row>
    <row r="9" spans="1:15" x14ac:dyDescent="0.25">
      <c r="A9" t="s">
        <v>1022</v>
      </c>
      <c r="B9">
        <v>0.40277940078135499</v>
      </c>
      <c r="O9">
        <v>-9.8990683639483303E-3</v>
      </c>
    </row>
    <row r="11" spans="1:15" x14ac:dyDescent="0.25">
      <c r="A11" t="s">
        <v>97</v>
      </c>
      <c r="B11" t="s">
        <v>1054</v>
      </c>
      <c r="C11" t="s">
        <v>1055</v>
      </c>
      <c r="D11" t="s">
        <v>1056</v>
      </c>
      <c r="E11" t="s">
        <v>1057</v>
      </c>
      <c r="F11" t="s">
        <v>1058</v>
      </c>
      <c r="G11" t="s">
        <v>1059</v>
      </c>
      <c r="H11" t="s">
        <v>1060</v>
      </c>
      <c r="I11" t="s">
        <v>1061</v>
      </c>
      <c r="J11" t="s">
        <v>1062</v>
      </c>
      <c r="K11" t="s">
        <v>1063</v>
      </c>
      <c r="L11" t="s">
        <v>1064</v>
      </c>
      <c r="M11" t="s">
        <v>1065</v>
      </c>
      <c r="N11" t="s">
        <v>1066</v>
      </c>
      <c r="O11" t="s">
        <v>1067</v>
      </c>
    </row>
    <row r="12" spans="1:15" x14ac:dyDescent="0.25">
      <c r="A12" t="s">
        <v>131</v>
      </c>
      <c r="B12">
        <v>-3.6499717839205102E-2</v>
      </c>
      <c r="C12">
        <v>-4.1587153385465599E-2</v>
      </c>
      <c r="D12">
        <v>-0.21240036004850801</v>
      </c>
      <c r="E12">
        <v>-0.329616564163486</v>
      </c>
      <c r="F12">
        <v>-0.32924619284393303</v>
      </c>
      <c r="G12">
        <v>-0.21044410707759401</v>
      </c>
      <c r="H12">
        <v>0.107179766169254</v>
      </c>
      <c r="I12">
        <v>0.38542297671330999</v>
      </c>
      <c r="J12">
        <v>0.37656069082569799</v>
      </c>
      <c r="K12">
        <v>0.20522751701070199</v>
      </c>
      <c r="L12">
        <v>0.40902712576123701</v>
      </c>
      <c r="M12">
        <v>0.69368811713015799</v>
      </c>
      <c r="N12">
        <v>0.66510820442555096</v>
      </c>
      <c r="O12">
        <v>0.46720860384081098</v>
      </c>
    </row>
    <row r="13" spans="1:15" x14ac:dyDescent="0.25">
      <c r="A13" t="s">
        <v>132</v>
      </c>
      <c r="B13">
        <v>-0.14454216157392799</v>
      </c>
      <c r="C13">
        <v>-0.152954333738788</v>
      </c>
      <c r="D13">
        <v>-0.28139293169316798</v>
      </c>
      <c r="E13">
        <v>-0.41123142700501603</v>
      </c>
      <c r="F13">
        <v>-0.435579512952881</v>
      </c>
      <c r="G13">
        <v>-0.30546822859506201</v>
      </c>
      <c r="H13">
        <v>-5.0391111313601501E-2</v>
      </c>
      <c r="I13">
        <v>0.183113302736683</v>
      </c>
      <c r="J13">
        <v>0.20559173509888401</v>
      </c>
      <c r="K13">
        <v>5.4705270097588701E-2</v>
      </c>
      <c r="L13">
        <v>0.220284385431288</v>
      </c>
      <c r="M13">
        <v>0.48087520081381102</v>
      </c>
      <c r="N13">
        <v>0.51526841409992896</v>
      </c>
      <c r="O13">
        <v>0.31843964694763799</v>
      </c>
    </row>
    <row r="15" spans="1:15" x14ac:dyDescent="0.25">
      <c r="B15" s="83" t="s">
        <v>135</v>
      </c>
      <c r="C15" s="83" t="s">
        <v>130</v>
      </c>
    </row>
    <row r="16" spans="1:15" x14ac:dyDescent="0.25">
      <c r="A16" t="s">
        <v>121</v>
      </c>
      <c r="B16">
        <v>0.46720860384081098</v>
      </c>
      <c r="C16">
        <v>0.31843964694763799</v>
      </c>
    </row>
    <row r="17" spans="1:4" x14ac:dyDescent="0.25">
      <c r="A17" t="s">
        <v>122</v>
      </c>
      <c r="B17">
        <v>0.28488502006253402</v>
      </c>
      <c r="C17">
        <v>0.17510292817829401</v>
      </c>
    </row>
    <row r="18" spans="1:4" x14ac:dyDescent="0.25">
      <c r="A18" t="s">
        <v>123</v>
      </c>
      <c r="B18">
        <v>5.6739041446861004E-3</v>
      </c>
      <c r="C18">
        <v>-1.1772277283114399E-2</v>
      </c>
    </row>
    <row r="19" spans="1:4" x14ac:dyDescent="0.25">
      <c r="A19" t="s">
        <v>124</v>
      </c>
      <c r="B19">
        <v>0.379243362318685</v>
      </c>
      <c r="C19">
        <v>0.20729162736916701</v>
      </c>
    </row>
    <row r="20" spans="1:4" x14ac:dyDescent="0.25">
      <c r="A20" t="s">
        <v>259</v>
      </c>
      <c r="B20">
        <v>-0.22828452526002899</v>
      </c>
      <c r="C20">
        <v>-0.15542532617587301</v>
      </c>
    </row>
    <row r="21" spans="1:4" x14ac:dyDescent="0.25">
      <c r="A21" t="s">
        <v>126</v>
      </c>
      <c r="B21">
        <v>-0.18215266381216699</v>
      </c>
      <c r="C21">
        <v>-0.16837882025561299</v>
      </c>
    </row>
    <row r="22" spans="1:4" x14ac:dyDescent="0.25">
      <c r="A22" t="s">
        <v>258</v>
      </c>
      <c r="B22">
        <v>-0.29772884178227998</v>
      </c>
      <c r="C22">
        <v>-0.290259871585896</v>
      </c>
    </row>
    <row r="23" spans="1:4" x14ac:dyDescent="0.25">
      <c r="A23" t="s">
        <v>1022</v>
      </c>
      <c r="B23">
        <v>-9.8990683639483303E-3</v>
      </c>
      <c r="C23">
        <v>2.5587965913454601E-2</v>
      </c>
    </row>
    <row r="25" spans="1:4" x14ac:dyDescent="0.25">
      <c r="B25" s="83" t="s">
        <v>1054</v>
      </c>
      <c r="C25" s="83" t="s">
        <v>1060</v>
      </c>
      <c r="D25" s="83" t="s">
        <v>1067</v>
      </c>
    </row>
    <row r="26" spans="1:4" x14ac:dyDescent="0.25">
      <c r="A26" t="s">
        <v>121</v>
      </c>
      <c r="B26">
        <v>-3.6499717839205102E-2</v>
      </c>
      <c r="C26">
        <v>0.107179766169254</v>
      </c>
      <c r="D26">
        <v>0.46720860384081098</v>
      </c>
    </row>
    <row r="27" spans="1:4" x14ac:dyDescent="0.25">
      <c r="A27" t="s">
        <v>122</v>
      </c>
      <c r="B27">
        <v>-0.15817873443184499</v>
      </c>
      <c r="C27">
        <v>-1.45059362095753E-3</v>
      </c>
      <c r="D27">
        <v>0.28488502006253402</v>
      </c>
    </row>
    <row r="28" spans="1:4" x14ac:dyDescent="0.25">
      <c r="A28" t="s">
        <v>123</v>
      </c>
      <c r="B28">
        <v>-5.5244767990625901E-2</v>
      </c>
      <c r="C28">
        <v>-6.1892400562930203E-2</v>
      </c>
      <c r="D28">
        <v>5.6739041446861004E-3</v>
      </c>
    </row>
    <row r="29" spans="1:4" x14ac:dyDescent="0.25">
      <c r="A29" t="s">
        <v>124</v>
      </c>
      <c r="B29">
        <v>0.30981642218072503</v>
      </c>
      <c r="C29">
        <v>0.109657439760679</v>
      </c>
      <c r="D29">
        <v>0.379243362318685</v>
      </c>
    </row>
    <row r="30" spans="1:4" x14ac:dyDescent="0.25">
      <c r="A30" t="s">
        <v>259</v>
      </c>
      <c r="B30">
        <v>0.142761847643739</v>
      </c>
      <c r="C30">
        <v>-7.2278451126129004E-2</v>
      </c>
      <c r="D30">
        <v>-0.22828452526002899</v>
      </c>
    </row>
    <row r="31" spans="1:4" x14ac:dyDescent="0.25">
      <c r="A31" t="s">
        <v>126</v>
      </c>
      <c r="B31">
        <v>-5.1175297359425199E-2</v>
      </c>
      <c r="C31">
        <v>-2.8573224156215601E-2</v>
      </c>
      <c r="D31">
        <v>-0.18215266381216699</v>
      </c>
    </row>
    <row r="32" spans="1:4" x14ac:dyDescent="0.25">
      <c r="A32" t="s">
        <v>258</v>
      </c>
      <c r="B32">
        <v>-0.499140061991454</v>
      </c>
      <c r="C32">
        <v>-0.301493702738033</v>
      </c>
      <c r="D32">
        <v>-0.29772884178227998</v>
      </c>
    </row>
    <row r="33" spans="1:4" x14ac:dyDescent="0.25">
      <c r="A33" t="s">
        <v>1022</v>
      </c>
      <c r="B33">
        <v>0.40277940078135499</v>
      </c>
      <c r="D33">
        <v>-9.8990683639483303E-3</v>
      </c>
    </row>
    <row r="53" spans="1:1" x14ac:dyDescent="0.25">
      <c r="A53" t="s">
        <v>1019</v>
      </c>
    </row>
  </sheetData>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52"/>
  <sheetViews>
    <sheetView workbookViewId="0">
      <selection activeCell="J24" sqref="J24"/>
    </sheetView>
  </sheetViews>
  <sheetFormatPr baseColWidth="10" defaultRowHeight="15" x14ac:dyDescent="0.25"/>
  <cols>
    <col min="10" max="10" width="8.140625" customWidth="1"/>
  </cols>
  <sheetData>
    <row r="1" spans="1:15" x14ac:dyDescent="0.25">
      <c r="A1" t="s">
        <v>1637</v>
      </c>
      <c r="B1" t="s">
        <v>1054</v>
      </c>
      <c r="C1" t="s">
        <v>1055</v>
      </c>
      <c r="D1" t="s">
        <v>1056</v>
      </c>
      <c r="E1" t="s">
        <v>1057</v>
      </c>
      <c r="F1" t="s">
        <v>1058</v>
      </c>
      <c r="G1" t="s">
        <v>1059</v>
      </c>
      <c r="H1" t="s">
        <v>1060</v>
      </c>
      <c r="I1" t="s">
        <v>1061</v>
      </c>
      <c r="J1" t="s">
        <v>1062</v>
      </c>
      <c r="K1" t="s">
        <v>1063</v>
      </c>
      <c r="L1" t="s">
        <v>1064</v>
      </c>
      <c r="M1" t="s">
        <v>1065</v>
      </c>
      <c r="N1" t="s">
        <v>1066</v>
      </c>
      <c r="O1" t="s">
        <v>1067</v>
      </c>
    </row>
    <row r="2" spans="1:15" x14ac:dyDescent="0.25">
      <c r="A2" t="s">
        <v>1638</v>
      </c>
      <c r="B2">
        <v>0.102158790994854</v>
      </c>
      <c r="C2">
        <v>4.0027406388020902E-2</v>
      </c>
      <c r="D2">
        <v>-0.175776180426303</v>
      </c>
      <c r="E2">
        <v>-0.27622464247956602</v>
      </c>
      <c r="F2">
        <v>-0.22356119740723701</v>
      </c>
      <c r="G2">
        <v>-0.134447439025277</v>
      </c>
      <c r="H2">
        <v>0.104065595882882</v>
      </c>
      <c r="I2">
        <v>0.40829260394490702</v>
      </c>
      <c r="J2">
        <v>0.43939587512435302</v>
      </c>
      <c r="K2">
        <v>0.31361447667027198</v>
      </c>
      <c r="L2">
        <v>0.33503309130157399</v>
      </c>
      <c r="M2">
        <v>0.60652966826322796</v>
      </c>
      <c r="N2">
        <v>0.671980837157241</v>
      </c>
      <c r="O2">
        <v>0.522092570347792</v>
      </c>
    </row>
    <row r="3" spans="1:15" x14ac:dyDescent="0.25">
      <c r="A3" t="s">
        <v>1639</v>
      </c>
      <c r="B3">
        <v>-0.120722725229195</v>
      </c>
      <c r="C3">
        <v>-0.152013144870599</v>
      </c>
      <c r="D3">
        <v>-0.26315424871554499</v>
      </c>
      <c r="E3">
        <v>-0.39915725326536999</v>
      </c>
      <c r="F3">
        <v>-0.45765363078774501</v>
      </c>
      <c r="G3">
        <v>-0.36767242790298099</v>
      </c>
      <c r="H3">
        <v>-4.4655422264596498E-2</v>
      </c>
      <c r="I3">
        <v>0.17690362874445401</v>
      </c>
      <c r="J3">
        <v>0.14337096520290099</v>
      </c>
      <c r="K3">
        <v>3.5385134571933499E-2</v>
      </c>
      <c r="L3">
        <v>0.31964751671057201</v>
      </c>
      <c r="M3">
        <v>0.58802228927396805</v>
      </c>
      <c r="N3">
        <v>0.52184225804669304</v>
      </c>
      <c r="O3">
        <v>0.386916935707104</v>
      </c>
    </row>
    <row r="4" spans="1:15" x14ac:dyDescent="0.25">
      <c r="A4" t="s">
        <v>1640</v>
      </c>
      <c r="B4">
        <v>-0.17558928209070901</v>
      </c>
      <c r="C4">
        <v>-0.203916553797032</v>
      </c>
      <c r="D4">
        <v>-0.375110172723086</v>
      </c>
      <c r="E4">
        <v>-0.549489001016358</v>
      </c>
      <c r="F4">
        <v>-0.47702405492815197</v>
      </c>
      <c r="G4">
        <v>-0.41448981734621199</v>
      </c>
      <c r="H4">
        <v>-0.22173507622476599</v>
      </c>
      <c r="I4">
        <v>1.8123164206731299E-2</v>
      </c>
      <c r="J4">
        <v>7.4720443207953999E-2</v>
      </c>
      <c r="K4">
        <v>1.0391588388999401E-2</v>
      </c>
      <c r="L4">
        <v>0.247238855324871</v>
      </c>
      <c r="M4">
        <v>0.59697231826718999</v>
      </c>
      <c r="N4">
        <v>0.49645450093017701</v>
      </c>
      <c r="O4">
        <v>0.24696470943302201</v>
      </c>
    </row>
    <row r="5" spans="1:15" x14ac:dyDescent="0.25">
      <c r="A5" t="s">
        <v>1641</v>
      </c>
      <c r="B5">
        <v>-0.11096875356406199</v>
      </c>
      <c r="C5">
        <v>-0.21686896906539299</v>
      </c>
      <c r="D5">
        <v>-0.43069156776318201</v>
      </c>
      <c r="E5">
        <v>-0.60736528386311495</v>
      </c>
      <c r="F5">
        <v>-0.42138236608316099</v>
      </c>
      <c r="G5">
        <v>-0.165724995131627</v>
      </c>
      <c r="H5">
        <v>7.6863751435571198E-2</v>
      </c>
      <c r="I5">
        <v>0.35272798528657701</v>
      </c>
      <c r="J5">
        <v>0.42411786283608</v>
      </c>
      <c r="K5">
        <v>0.25316091846004501</v>
      </c>
      <c r="L5">
        <v>0.45377587589927698</v>
      </c>
      <c r="M5">
        <v>0.66650337406557003</v>
      </c>
      <c r="N5">
        <v>0.60141825082941103</v>
      </c>
      <c r="O5">
        <v>0.50906564463987003</v>
      </c>
    </row>
    <row r="6" spans="1:15" x14ac:dyDescent="0.25">
      <c r="A6" t="s">
        <v>1642</v>
      </c>
      <c r="B6">
        <v>-4.2064325179707401E-2</v>
      </c>
      <c r="C6">
        <v>-0.14288519093473101</v>
      </c>
      <c r="D6">
        <v>-0.38328989922893703</v>
      </c>
      <c r="E6">
        <v>-0.36274671776970902</v>
      </c>
      <c r="F6">
        <v>-0.27367141861253902</v>
      </c>
      <c r="G6">
        <v>-0.27672762194144901</v>
      </c>
      <c r="H6">
        <v>-1.46499572420659E-2</v>
      </c>
      <c r="I6">
        <v>0.29257968835312897</v>
      </c>
      <c r="J6">
        <v>0.404091255165415</v>
      </c>
      <c r="K6">
        <v>0.28205156875375598</v>
      </c>
      <c r="L6">
        <v>0.343791706433283</v>
      </c>
      <c r="M6">
        <v>0.51526767091857695</v>
      </c>
      <c r="N6">
        <v>0.54702285876191703</v>
      </c>
      <c r="O6">
        <v>0.38626034876604498</v>
      </c>
    </row>
    <row r="7" spans="1:15" x14ac:dyDescent="0.25">
      <c r="A7" t="s">
        <v>1643</v>
      </c>
      <c r="B7">
        <v>-4.0411940176069597E-2</v>
      </c>
      <c r="C7">
        <v>-1.8765654062310799E-2</v>
      </c>
      <c r="D7">
        <v>-0.179712847211527</v>
      </c>
      <c r="E7">
        <v>-0.35098989307661099</v>
      </c>
      <c r="F7">
        <v>-0.35349752763593301</v>
      </c>
      <c r="G7">
        <v>-0.14992982250461501</v>
      </c>
      <c r="H7">
        <v>0.183097641554163</v>
      </c>
      <c r="I7">
        <v>0.41542853334783902</v>
      </c>
      <c r="J7">
        <v>0.46653136437806902</v>
      </c>
      <c r="K7">
        <v>0.31033580214652101</v>
      </c>
      <c r="L7">
        <v>0.48529309000902798</v>
      </c>
      <c r="M7">
        <v>0.71771102102888695</v>
      </c>
      <c r="N7">
        <v>0.67669998478987803</v>
      </c>
      <c r="O7">
        <v>0.50704977451590005</v>
      </c>
    </row>
    <row r="8" spans="1:15" x14ac:dyDescent="0.25">
      <c r="A8" t="s">
        <v>1644</v>
      </c>
      <c r="B8">
        <v>-0.116940020901894</v>
      </c>
      <c r="C8">
        <v>-0.17336119670174999</v>
      </c>
      <c r="D8">
        <v>-0.321496665537152</v>
      </c>
      <c r="E8">
        <v>-0.392725061980912</v>
      </c>
      <c r="F8">
        <v>-0.38478478366373903</v>
      </c>
      <c r="G8">
        <v>-0.312637575732364</v>
      </c>
      <c r="H8">
        <v>3.4318598804723398E-2</v>
      </c>
      <c r="I8">
        <v>0.35357405741870102</v>
      </c>
      <c r="J8">
        <v>0.31904017713944799</v>
      </c>
      <c r="K8">
        <v>0.227344479906472</v>
      </c>
      <c r="L8">
        <v>0.39537127848486397</v>
      </c>
      <c r="M8">
        <v>0.61942252167183698</v>
      </c>
      <c r="N8">
        <v>0.651868508897262</v>
      </c>
      <c r="O8">
        <v>0.41807561474571903</v>
      </c>
    </row>
    <row r="9" spans="1:15" x14ac:dyDescent="0.25">
      <c r="A9" t="s">
        <v>1645</v>
      </c>
      <c r="B9">
        <v>-0.15253976367271499</v>
      </c>
      <c r="C9">
        <v>1.7313757245834099E-2</v>
      </c>
      <c r="D9">
        <v>-0.102471421501502</v>
      </c>
      <c r="E9">
        <v>-0.40408428943250502</v>
      </c>
      <c r="F9">
        <v>-0.48065609201432102</v>
      </c>
      <c r="G9">
        <v>-0.35731810454648699</v>
      </c>
      <c r="H9">
        <v>2.9287121857703002E-2</v>
      </c>
      <c r="I9">
        <v>0.33565531046879699</v>
      </c>
      <c r="J9">
        <v>0.27939241403977599</v>
      </c>
      <c r="K9">
        <v>0.21152164849285601</v>
      </c>
      <c r="L9">
        <v>0.46885631418618101</v>
      </c>
      <c r="M9">
        <v>0.71139127182202599</v>
      </c>
      <c r="N9">
        <v>0.64944248358988399</v>
      </c>
      <c r="O9">
        <v>0.42573068054079199</v>
      </c>
    </row>
    <row r="10" spans="1:15" x14ac:dyDescent="0.25">
      <c r="A10" t="s">
        <v>1646</v>
      </c>
      <c r="B10">
        <v>-1.58679816924585E-2</v>
      </c>
      <c r="C10">
        <v>0.28269270738589702</v>
      </c>
      <c r="D10">
        <v>1.42711900046417E-2</v>
      </c>
      <c r="E10">
        <v>-0.25641950740400998</v>
      </c>
      <c r="F10">
        <v>-0.32983500537942201</v>
      </c>
      <c r="G10">
        <v>-0.35404089682719703</v>
      </c>
      <c r="H10">
        <v>-5.3549840558814298E-3</v>
      </c>
      <c r="I10">
        <v>0.15726272919900799</v>
      </c>
      <c r="J10">
        <v>0.20518241522375499</v>
      </c>
      <c r="K10">
        <v>2.7277290459723099E-2</v>
      </c>
      <c r="L10">
        <v>0.31586770701182398</v>
      </c>
      <c r="M10">
        <v>0.65631092060204999</v>
      </c>
      <c r="N10">
        <v>0.65613520396718095</v>
      </c>
      <c r="O10">
        <v>0.42762158243710002</v>
      </c>
    </row>
    <row r="11" spans="1:15" x14ac:dyDescent="0.25">
      <c r="A11" t="s">
        <v>1647</v>
      </c>
      <c r="B11">
        <v>2.0602183050290102E-2</v>
      </c>
      <c r="C11">
        <v>-2.9585974243728899E-2</v>
      </c>
      <c r="D11">
        <v>-0.14678382419399399</v>
      </c>
      <c r="E11">
        <v>-0.24439677746646901</v>
      </c>
      <c r="F11">
        <v>-0.25118401946499402</v>
      </c>
      <c r="G11">
        <v>-9.6106018363171203E-2</v>
      </c>
      <c r="H11">
        <v>0.23814142909873201</v>
      </c>
      <c r="I11">
        <v>0.53459096315307397</v>
      </c>
      <c r="J11">
        <v>0.45462023271880497</v>
      </c>
      <c r="K11">
        <v>0.25872453378808902</v>
      </c>
      <c r="L11">
        <v>0.54386087264429395</v>
      </c>
      <c r="M11">
        <v>0.86609578796141395</v>
      </c>
      <c r="N11">
        <v>0.815705692168185</v>
      </c>
      <c r="O11">
        <v>0.56291782153172798</v>
      </c>
    </row>
    <row r="12" spans="1:15" x14ac:dyDescent="0.25">
      <c r="A12" t="s">
        <v>1648</v>
      </c>
      <c r="B12">
        <v>-6.5000760724246598E-2</v>
      </c>
      <c r="C12">
        <v>-6.20921949464842E-2</v>
      </c>
      <c r="D12">
        <v>-0.27131681928700702</v>
      </c>
      <c r="E12">
        <v>-0.477552119538732</v>
      </c>
      <c r="F12">
        <v>-0.48809556726579201</v>
      </c>
      <c r="G12">
        <v>-0.36248966090290802</v>
      </c>
      <c r="H12">
        <v>1.8854986521943898E-2</v>
      </c>
      <c r="I12">
        <v>0.34998279745833399</v>
      </c>
      <c r="J12">
        <v>0.35580204228909201</v>
      </c>
      <c r="K12">
        <v>0.16556220233743099</v>
      </c>
      <c r="L12">
        <v>0.33640436750755398</v>
      </c>
      <c r="M12">
        <v>0.65716249232701796</v>
      </c>
      <c r="N12">
        <v>0.63988491809464398</v>
      </c>
      <c r="O12">
        <v>0.35409444898189002</v>
      </c>
    </row>
    <row r="13" spans="1:15" x14ac:dyDescent="0.25">
      <c r="A13" t="s">
        <v>1649</v>
      </c>
      <c r="B13">
        <v>6.0432336500690402E-2</v>
      </c>
      <c r="C13">
        <v>0.107874104129415</v>
      </c>
      <c r="D13">
        <v>-0.126072529290678</v>
      </c>
      <c r="E13">
        <v>-0.19446953066144801</v>
      </c>
      <c r="F13">
        <v>-6.1713126808806702E-2</v>
      </c>
      <c r="G13">
        <v>3.6286615395465897E-2</v>
      </c>
      <c r="H13">
        <v>0.29436835993121302</v>
      </c>
      <c r="I13">
        <v>0.52934260616696904</v>
      </c>
      <c r="J13">
        <v>0.425480864456659</v>
      </c>
      <c r="K13">
        <v>0.18663538714762501</v>
      </c>
      <c r="L13">
        <v>0.37163803178760202</v>
      </c>
      <c r="M13">
        <v>0.63129124436457296</v>
      </c>
      <c r="N13">
        <v>0.63006851195838998</v>
      </c>
      <c r="O13">
        <v>0.47021261988103202</v>
      </c>
    </row>
    <row r="14" spans="1:15" x14ac:dyDescent="0.25">
      <c r="A14" t="s">
        <v>1650</v>
      </c>
      <c r="B14">
        <v>-3.6499717839205102E-2</v>
      </c>
      <c r="C14">
        <v>-4.1587153385465599E-2</v>
      </c>
      <c r="D14">
        <v>-0.21240036004850801</v>
      </c>
      <c r="E14">
        <v>-0.329616564163486</v>
      </c>
      <c r="F14">
        <v>-0.32924619284393303</v>
      </c>
      <c r="G14">
        <v>-0.21044410707759401</v>
      </c>
      <c r="H14">
        <v>0.107179766169254</v>
      </c>
      <c r="I14">
        <v>0.38542297671330999</v>
      </c>
      <c r="J14">
        <v>0.37656069082569799</v>
      </c>
      <c r="K14">
        <v>0.20522751701070199</v>
      </c>
      <c r="L14">
        <v>0.40902712576123701</v>
      </c>
      <c r="M14">
        <v>0.69368811713015799</v>
      </c>
      <c r="N14">
        <v>0.66510820442555096</v>
      </c>
      <c r="O14">
        <v>0.46720860384081098</v>
      </c>
    </row>
    <row r="52" spans="1:1" x14ac:dyDescent="0.25">
      <c r="A52" t="s">
        <v>1019</v>
      </c>
    </row>
  </sheetData>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6"/>
  <sheetViews>
    <sheetView workbookViewId="0">
      <selection activeCell="K23" sqref="K23"/>
    </sheetView>
  </sheetViews>
  <sheetFormatPr baseColWidth="10" defaultRowHeight="15" x14ac:dyDescent="0.25"/>
  <cols>
    <col min="1" max="1" width="13.140625" customWidth="1"/>
  </cols>
  <sheetData>
    <row r="1" spans="1:23" x14ac:dyDescent="0.25">
      <c r="A1" t="s">
        <v>1651</v>
      </c>
      <c r="B1" t="s">
        <v>1652</v>
      </c>
      <c r="C1" t="s">
        <v>1037</v>
      </c>
      <c r="D1" t="s">
        <v>1038</v>
      </c>
      <c r="E1" t="s">
        <v>1039</v>
      </c>
      <c r="F1" t="s">
        <v>1040</v>
      </c>
      <c r="G1" t="s">
        <v>1041</v>
      </c>
      <c r="H1" t="s">
        <v>1042</v>
      </c>
      <c r="I1" t="s">
        <v>1043</v>
      </c>
      <c r="J1" t="s">
        <v>1054</v>
      </c>
      <c r="K1" t="s">
        <v>1055</v>
      </c>
      <c r="L1" t="s">
        <v>1056</v>
      </c>
      <c r="M1" t="s">
        <v>1057</v>
      </c>
      <c r="N1" t="s">
        <v>1058</v>
      </c>
      <c r="O1" t="s">
        <v>1059</v>
      </c>
      <c r="P1" t="s">
        <v>1060</v>
      </c>
      <c r="Q1" t="s">
        <v>1061</v>
      </c>
      <c r="R1" t="s">
        <v>1062</v>
      </c>
      <c r="S1" t="s">
        <v>1063</v>
      </c>
      <c r="T1" t="s">
        <v>1064</v>
      </c>
      <c r="U1" t="s">
        <v>1065</v>
      </c>
      <c r="V1" t="s">
        <v>1066</v>
      </c>
      <c r="W1" t="s">
        <v>1067</v>
      </c>
    </row>
    <row r="2" spans="1:23" x14ac:dyDescent="0.25">
      <c r="A2" t="s">
        <v>1653</v>
      </c>
      <c r="B2">
        <v>0.17414789101764899</v>
      </c>
      <c r="C2">
        <v>1.3287001913899801</v>
      </c>
      <c r="D2">
        <v>0.17980237819918801</v>
      </c>
      <c r="E2">
        <v>-0.42682320982794802</v>
      </c>
      <c r="F2">
        <v>0.57108075264565406</v>
      </c>
      <c r="G2">
        <v>0.410415895834571</v>
      </c>
      <c r="H2">
        <v>0.69678333802221903</v>
      </c>
      <c r="J2">
        <v>-0.28795581948120802</v>
      </c>
      <c r="K2">
        <v>-0.31614146856992997</v>
      </c>
      <c r="L2">
        <v>-0.328838111632065</v>
      </c>
      <c r="M2">
        <v>-0.38716120827607797</v>
      </c>
      <c r="N2">
        <v>-0.61183983998616598</v>
      </c>
      <c r="O2">
        <v>-0.52401982647400802</v>
      </c>
      <c r="P2">
        <v>-0.26335856678541197</v>
      </c>
      <c r="Q2">
        <v>-5.6593590744124303E-2</v>
      </c>
      <c r="R2">
        <v>1.5549113618745099E-3</v>
      </c>
      <c r="S2">
        <v>-0.112669604504586</v>
      </c>
      <c r="T2">
        <v>-2.4891157146640999E-2</v>
      </c>
      <c r="U2">
        <v>0.15153733828607399</v>
      </c>
      <c r="V2">
        <v>0.139999390113897</v>
      </c>
      <c r="W2">
        <v>0.17414789101764899</v>
      </c>
    </row>
    <row r="3" spans="1:23" x14ac:dyDescent="0.25">
      <c r="A3" t="s">
        <v>1654</v>
      </c>
      <c r="B3">
        <v>1.0930864908759901</v>
      </c>
      <c r="C3">
        <v>1.27498912987839</v>
      </c>
      <c r="D3">
        <v>0.431129121805505</v>
      </c>
      <c r="E3">
        <v>0.28767934045642701</v>
      </c>
      <c r="F3">
        <v>-0.119938976178526</v>
      </c>
      <c r="G3">
        <v>0.20740087690688699</v>
      </c>
      <c r="H3">
        <v>8.4831434795374305E-2</v>
      </c>
      <c r="I3">
        <v>-0.71153340307176804</v>
      </c>
      <c r="J3">
        <v>0.46818422727070003</v>
      </c>
      <c r="K3">
        <v>0.51492393320181795</v>
      </c>
      <c r="L3">
        <v>0.24156039328826601</v>
      </c>
      <c r="M3">
        <v>-2.1718870567395101E-2</v>
      </c>
      <c r="N3">
        <v>-0.149547575415962</v>
      </c>
      <c r="O3">
        <v>5.1573517785988103E-4</v>
      </c>
      <c r="P3">
        <v>0.47232026443691599</v>
      </c>
      <c r="Q3">
        <v>0.80754670398437201</v>
      </c>
      <c r="R3">
        <v>0.93885997410942801</v>
      </c>
      <c r="S3">
        <v>0.86892568096630596</v>
      </c>
      <c r="T3">
        <v>1.0258241908896399</v>
      </c>
      <c r="U3">
        <v>1.2462421795338301</v>
      </c>
      <c r="V3">
        <v>1.2009931346807501</v>
      </c>
      <c r="W3">
        <v>1.0930864908759901</v>
      </c>
    </row>
    <row r="4" spans="1:23" x14ac:dyDescent="0.25">
      <c r="A4" t="s">
        <v>1655</v>
      </c>
      <c r="B4">
        <v>1.20405234620262</v>
      </c>
      <c r="C4">
        <v>0.75692993077291704</v>
      </c>
      <c r="D4">
        <v>4.7899305359668597E-2</v>
      </c>
      <c r="E4">
        <v>0.61473349818502199</v>
      </c>
      <c r="F4">
        <v>-0.39622605989159398</v>
      </c>
      <c r="G4">
        <v>8.6609895638172799E-2</v>
      </c>
      <c r="H4">
        <v>0.10048432049577501</v>
      </c>
      <c r="I4">
        <v>-0.43486933250602799</v>
      </c>
      <c r="J4">
        <v>0.48518985038315099</v>
      </c>
      <c r="K4">
        <v>0.51222324876316205</v>
      </c>
      <c r="L4">
        <v>0.36015479400088901</v>
      </c>
      <c r="M4">
        <v>0.239831166856669</v>
      </c>
      <c r="N4">
        <v>0.13435716054482499</v>
      </c>
      <c r="O4">
        <v>0.244717269693592</v>
      </c>
      <c r="P4">
        <v>0.80857308798160399</v>
      </c>
      <c r="Q4">
        <v>1.2457711126470901</v>
      </c>
      <c r="R4">
        <v>0.95358641007201905</v>
      </c>
      <c r="S4">
        <v>0.67490142245017204</v>
      </c>
      <c r="T4">
        <v>0.80308174595345205</v>
      </c>
      <c r="U4">
        <v>1.15277777005071</v>
      </c>
      <c r="V4">
        <v>1.3427361932816599</v>
      </c>
      <c r="W4">
        <v>1.20405234620262</v>
      </c>
    </row>
    <row r="5" spans="1:23" x14ac:dyDescent="0.25">
      <c r="A5" t="s">
        <v>1656</v>
      </c>
      <c r="B5">
        <v>0.25750418510253298</v>
      </c>
      <c r="C5">
        <v>6.36135066171227E-2</v>
      </c>
      <c r="D5">
        <v>-4.7333773731590797E-2</v>
      </c>
      <c r="E5">
        <v>0.35772165661952099</v>
      </c>
      <c r="F5">
        <v>-0.22280181136497601</v>
      </c>
      <c r="G5">
        <v>-0.29201382029697298</v>
      </c>
      <c r="H5">
        <v>-0.445599666604166</v>
      </c>
      <c r="I5">
        <v>0.14713026171948401</v>
      </c>
      <c r="J5">
        <v>-0.223275853737403</v>
      </c>
      <c r="K5">
        <v>-0.230023143931644</v>
      </c>
      <c r="L5">
        <v>-0.38967159869285301</v>
      </c>
      <c r="M5">
        <v>-0.49005458824526399</v>
      </c>
      <c r="N5">
        <v>-0.44109043745679499</v>
      </c>
      <c r="O5">
        <v>-0.32408135612305999</v>
      </c>
      <c r="P5">
        <v>-7.4356474451707996E-2</v>
      </c>
      <c r="Q5">
        <v>0.160055896432372</v>
      </c>
      <c r="R5">
        <v>0.19847518349175999</v>
      </c>
      <c r="S5">
        <v>4.17336282906281E-2</v>
      </c>
      <c r="T5">
        <v>0.27310364933630699</v>
      </c>
      <c r="U5">
        <v>0.55479500665108294</v>
      </c>
      <c r="V5">
        <v>0.47926474284843401</v>
      </c>
      <c r="W5">
        <v>0.25750418510253298</v>
      </c>
    </row>
    <row r="6" spans="1:23" x14ac:dyDescent="0.25">
      <c r="A6" t="s">
        <v>1657</v>
      </c>
      <c r="B6">
        <v>0.46720860384081098</v>
      </c>
      <c r="C6">
        <v>0.28488502006253402</v>
      </c>
      <c r="D6">
        <v>5.6739041446861004E-3</v>
      </c>
      <c r="E6">
        <v>0.379243362318685</v>
      </c>
      <c r="F6">
        <v>-0.22828452526002899</v>
      </c>
      <c r="G6">
        <v>-0.18215266381216699</v>
      </c>
      <c r="H6">
        <v>-0.29772884178227998</v>
      </c>
      <c r="I6">
        <v>-9.8990683639483303E-3</v>
      </c>
      <c r="J6">
        <v>-3.6499717839205102E-2</v>
      </c>
      <c r="K6">
        <v>-4.1587153385465599E-2</v>
      </c>
      <c r="L6">
        <v>-0.21240036004850801</v>
      </c>
      <c r="M6">
        <v>-0.329616564163486</v>
      </c>
      <c r="N6">
        <v>-0.32924619284393303</v>
      </c>
      <c r="O6">
        <v>-0.21044410707759401</v>
      </c>
      <c r="P6">
        <v>0.107179766169254</v>
      </c>
      <c r="Q6">
        <v>0.38542297671330999</v>
      </c>
      <c r="R6">
        <v>0.37656069082569799</v>
      </c>
      <c r="S6">
        <v>0.20522751701070199</v>
      </c>
      <c r="T6">
        <v>0.40902712576123701</v>
      </c>
      <c r="U6">
        <v>0.69368811713015799</v>
      </c>
      <c r="V6">
        <v>0.66510820442555096</v>
      </c>
      <c r="W6">
        <v>0.46720860384081098</v>
      </c>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210"/>
  <sheetViews>
    <sheetView workbookViewId="0">
      <selection activeCell="N2" sqref="N2"/>
    </sheetView>
  </sheetViews>
  <sheetFormatPr baseColWidth="10" defaultRowHeight="15" x14ac:dyDescent="0.25"/>
  <cols>
    <col min="1" max="1" width="13.5703125" customWidth="1"/>
    <col min="15" max="15" width="15.5703125" customWidth="1"/>
  </cols>
  <sheetData>
    <row r="1" spans="1:25" x14ac:dyDescent="0.25">
      <c r="A1" t="s">
        <v>1033</v>
      </c>
      <c r="B1" t="s">
        <v>1658</v>
      </c>
      <c r="C1" t="s">
        <v>1659</v>
      </c>
      <c r="D1" t="s">
        <v>1660</v>
      </c>
      <c r="E1" t="s">
        <v>1661</v>
      </c>
      <c r="F1" t="s">
        <v>1662</v>
      </c>
      <c r="G1" t="s">
        <v>1663</v>
      </c>
      <c r="H1" t="s">
        <v>1664</v>
      </c>
      <c r="I1" t="s">
        <v>1665</v>
      </c>
      <c r="J1" t="s">
        <v>1666</v>
      </c>
      <c r="K1" t="s">
        <v>1667</v>
      </c>
      <c r="L1" t="s">
        <v>1668</v>
      </c>
      <c r="M1" t="s">
        <v>1669</v>
      </c>
      <c r="N1" t="s">
        <v>1670</v>
      </c>
      <c r="O1" t="s">
        <v>1671</v>
      </c>
      <c r="P1" t="s">
        <v>1672</v>
      </c>
      <c r="Q1" t="s">
        <v>1673</v>
      </c>
      <c r="R1" t="s">
        <v>1674</v>
      </c>
      <c r="S1" t="s">
        <v>1675</v>
      </c>
      <c r="T1" t="s">
        <v>1676</v>
      </c>
      <c r="U1" t="s">
        <v>1677</v>
      </c>
      <c r="V1" t="s">
        <v>1678</v>
      </c>
      <c r="W1" t="s">
        <v>1679</v>
      </c>
      <c r="X1" t="s">
        <v>1680</v>
      </c>
      <c r="Y1" t="s">
        <v>1681</v>
      </c>
    </row>
    <row r="2" spans="1:25" x14ac:dyDescent="0.25">
      <c r="A2" t="s">
        <v>1068</v>
      </c>
      <c r="B2">
        <v>-0.43277313993781902</v>
      </c>
      <c r="C2">
        <v>-0.269868480343391</v>
      </c>
      <c r="D2">
        <v>-0.245048672975791</v>
      </c>
      <c r="E2">
        <v>0.114148216000323</v>
      </c>
      <c r="F2">
        <v>-9.5629810886633498E-2</v>
      </c>
      <c r="G2">
        <v>3.0340474826275401E-2</v>
      </c>
      <c r="H2">
        <v>0.23513318205665901</v>
      </c>
      <c r="I2">
        <v>1.05717428137109</v>
      </c>
      <c r="J2">
        <v>0.22398605856137299</v>
      </c>
      <c r="K2">
        <v>-0.29239333401325202</v>
      </c>
      <c r="L2">
        <v>0.47185872462105199</v>
      </c>
      <c r="M2">
        <v>0.54384039669358097</v>
      </c>
      <c r="N2" t="s">
        <v>1682</v>
      </c>
      <c r="O2" t="s">
        <v>1682</v>
      </c>
      <c r="P2" t="s">
        <v>1682</v>
      </c>
      <c r="Q2" t="s">
        <v>1683</v>
      </c>
      <c r="R2" t="s">
        <v>1682</v>
      </c>
      <c r="S2" t="s">
        <v>1682</v>
      </c>
      <c r="T2" t="s">
        <v>1682</v>
      </c>
      <c r="U2" t="s">
        <v>1682</v>
      </c>
      <c r="V2" t="s">
        <v>1682</v>
      </c>
      <c r="W2" t="s">
        <v>1682</v>
      </c>
      <c r="X2" t="s">
        <v>1683</v>
      </c>
      <c r="Y2" t="s">
        <v>1683</v>
      </c>
    </row>
    <row r="3" spans="1:25" x14ac:dyDescent="0.25">
      <c r="A3" t="s">
        <v>1074</v>
      </c>
      <c r="B3">
        <v>-0.10453639297676399</v>
      </c>
      <c r="C3">
        <v>0.19744873648015199</v>
      </c>
      <c r="D3">
        <v>-1.1551742713036099</v>
      </c>
      <c r="E3">
        <v>0.114148216000323</v>
      </c>
      <c r="F3">
        <v>-0.114207254111607</v>
      </c>
      <c r="G3">
        <v>-0.49056752765092199</v>
      </c>
      <c r="H3">
        <v>0.676123369794425</v>
      </c>
      <c r="I3">
        <v>0.91576293011031895</v>
      </c>
      <c r="J3">
        <v>0.85089902284000796</v>
      </c>
      <c r="K3">
        <v>-1.03305513715376</v>
      </c>
      <c r="L3">
        <v>0.67433251837711405</v>
      </c>
      <c r="M3">
        <v>0.54384039669358097</v>
      </c>
      <c r="N3" t="s">
        <v>1682</v>
      </c>
      <c r="O3" t="s">
        <v>1682</v>
      </c>
      <c r="P3" t="s">
        <v>1682</v>
      </c>
      <c r="Q3" t="s">
        <v>1683</v>
      </c>
      <c r="R3" t="s">
        <v>1682</v>
      </c>
      <c r="S3" t="s">
        <v>1682</v>
      </c>
      <c r="T3" t="s">
        <v>1682</v>
      </c>
      <c r="U3" t="s">
        <v>1683</v>
      </c>
      <c r="V3" t="s">
        <v>1682</v>
      </c>
      <c r="W3" t="s">
        <v>1682</v>
      </c>
      <c r="X3" t="s">
        <v>1682</v>
      </c>
      <c r="Y3" t="s">
        <v>1683</v>
      </c>
    </row>
    <row r="4" spans="1:25" x14ac:dyDescent="0.25">
      <c r="A4" t="s">
        <v>1077</v>
      </c>
      <c r="B4">
        <v>9.9130834576478699E-2</v>
      </c>
      <c r="C4">
        <v>8.9243100310861107E-2</v>
      </c>
      <c r="D4">
        <v>-0.179512835655004</v>
      </c>
      <c r="E4">
        <v>0.114148216000323</v>
      </c>
      <c r="F4">
        <v>-1.9157228627152599E-2</v>
      </c>
      <c r="G4">
        <v>-3.09113569810213E-2</v>
      </c>
      <c r="H4">
        <v>0.52827996378601705</v>
      </c>
      <c r="I4">
        <v>0.91576293011031895</v>
      </c>
      <c r="J4">
        <v>0.46012642092160499</v>
      </c>
      <c r="K4">
        <v>-0.49167462669580903</v>
      </c>
      <c r="L4">
        <v>0.47185872462105199</v>
      </c>
      <c r="M4">
        <v>0.54384039669358097</v>
      </c>
      <c r="N4" t="s">
        <v>1683</v>
      </c>
      <c r="O4" t="s">
        <v>1683</v>
      </c>
      <c r="P4" t="s">
        <v>1682</v>
      </c>
      <c r="Q4" t="s">
        <v>1683</v>
      </c>
      <c r="R4" t="s">
        <v>1683</v>
      </c>
      <c r="S4" t="s">
        <v>1683</v>
      </c>
      <c r="T4" t="s">
        <v>1683</v>
      </c>
      <c r="U4" t="s">
        <v>1683</v>
      </c>
      <c r="V4" t="s">
        <v>1683</v>
      </c>
      <c r="W4" t="s">
        <v>1683</v>
      </c>
      <c r="X4" t="s">
        <v>1683</v>
      </c>
      <c r="Y4" t="s">
        <v>1683</v>
      </c>
    </row>
    <row r="5" spans="1:25" x14ac:dyDescent="0.25">
      <c r="A5" t="s">
        <v>1081</v>
      </c>
      <c r="B5">
        <v>9.9130834576478699E-2</v>
      </c>
      <c r="C5">
        <v>8.9243100310861107E-2</v>
      </c>
      <c r="D5">
        <v>-0.42228196818778102</v>
      </c>
      <c r="E5">
        <v>0.114148216000323</v>
      </c>
      <c r="F5">
        <v>-1.9157228627152599E-2</v>
      </c>
      <c r="G5">
        <v>-3.09113569810213E-2</v>
      </c>
      <c r="H5">
        <v>0.52827996378601705</v>
      </c>
      <c r="I5">
        <v>0.91576293011031895</v>
      </c>
      <c r="J5">
        <v>0.46012642092160499</v>
      </c>
      <c r="K5">
        <v>-0.49167462669580903</v>
      </c>
      <c r="L5">
        <v>0.47185872462105199</v>
      </c>
      <c r="M5">
        <v>0.54384039669358097</v>
      </c>
      <c r="N5" t="s">
        <v>1683</v>
      </c>
      <c r="O5" t="s">
        <v>1683</v>
      </c>
      <c r="P5" t="s">
        <v>1683</v>
      </c>
      <c r="Q5" t="s">
        <v>1683</v>
      </c>
      <c r="R5" t="s">
        <v>1683</v>
      </c>
      <c r="S5" t="s">
        <v>1683</v>
      </c>
      <c r="T5" t="s">
        <v>1683</v>
      </c>
      <c r="U5" t="s">
        <v>1683</v>
      </c>
      <c r="V5" t="s">
        <v>1683</v>
      </c>
      <c r="W5" t="s">
        <v>1683</v>
      </c>
      <c r="X5" t="s">
        <v>1683</v>
      </c>
      <c r="Y5" t="s">
        <v>1683</v>
      </c>
    </row>
    <row r="6" spans="1:25" x14ac:dyDescent="0.25">
      <c r="A6" t="s">
        <v>1084</v>
      </c>
      <c r="B6">
        <v>0.113653982528423</v>
      </c>
      <c r="C6">
        <v>0.30899710839156702</v>
      </c>
      <c r="D6">
        <v>0.159844568464521</v>
      </c>
      <c r="E6">
        <v>0.324395003201009</v>
      </c>
      <c r="F6">
        <v>-0.16398524357637301</v>
      </c>
      <c r="G6">
        <v>0.30775225201626399</v>
      </c>
      <c r="H6">
        <v>-0.77635983014183196</v>
      </c>
      <c r="I6">
        <v>-0.33529277452356798</v>
      </c>
      <c r="J6">
        <v>0.57227882509984396</v>
      </c>
      <c r="K6">
        <v>1.0825517761080501</v>
      </c>
      <c r="L6">
        <v>-4.3082659760728302E-2</v>
      </c>
      <c r="M6">
        <v>1.2181037370465799</v>
      </c>
      <c r="N6" t="s">
        <v>1682</v>
      </c>
      <c r="O6" t="s">
        <v>1682</v>
      </c>
      <c r="P6" t="s">
        <v>1683</v>
      </c>
      <c r="Q6" t="s">
        <v>1683</v>
      </c>
      <c r="R6" t="s">
        <v>1682</v>
      </c>
      <c r="S6" t="s">
        <v>1682</v>
      </c>
      <c r="T6" t="s">
        <v>1682</v>
      </c>
      <c r="U6" t="s">
        <v>1683</v>
      </c>
      <c r="V6" t="s">
        <v>1682</v>
      </c>
      <c r="W6" t="s">
        <v>1682</v>
      </c>
      <c r="X6" t="s">
        <v>1682</v>
      </c>
      <c r="Y6" t="s">
        <v>1682</v>
      </c>
    </row>
    <row r="7" spans="1:25" x14ac:dyDescent="0.25">
      <c r="A7" t="s">
        <v>1086</v>
      </c>
      <c r="B7">
        <v>-1.9286706892140602E-2</v>
      </c>
      <c r="C7">
        <v>-0.82171304925705002</v>
      </c>
      <c r="D7">
        <v>0.52127702965785105</v>
      </c>
      <c r="E7">
        <v>0.324395003201009</v>
      </c>
      <c r="F7">
        <v>-9.9611514579469193E-2</v>
      </c>
      <c r="G7">
        <v>0.49111135712757098</v>
      </c>
      <c r="H7">
        <v>0.96476587680606396</v>
      </c>
      <c r="I7">
        <v>-0.43637566867760402</v>
      </c>
      <c r="J7">
        <v>0.166362622501422</v>
      </c>
      <c r="K7">
        <v>0.71877773346531904</v>
      </c>
      <c r="L7">
        <v>0.63743274771495695</v>
      </c>
      <c r="M7">
        <v>0.54602417096035205</v>
      </c>
      <c r="N7" t="s">
        <v>1682</v>
      </c>
      <c r="O7" t="s">
        <v>1682</v>
      </c>
      <c r="P7" t="s">
        <v>1682</v>
      </c>
      <c r="Q7" t="s">
        <v>1683</v>
      </c>
      <c r="R7" t="s">
        <v>1682</v>
      </c>
      <c r="S7" t="s">
        <v>1682</v>
      </c>
      <c r="T7" t="s">
        <v>1682</v>
      </c>
      <c r="U7" t="s">
        <v>1682</v>
      </c>
      <c r="V7" t="s">
        <v>1682</v>
      </c>
      <c r="W7" t="s">
        <v>1682</v>
      </c>
      <c r="X7" t="s">
        <v>1682</v>
      </c>
      <c r="Y7" t="s">
        <v>1682</v>
      </c>
    </row>
    <row r="8" spans="1:25" x14ac:dyDescent="0.25">
      <c r="A8" t="s">
        <v>1088</v>
      </c>
      <c r="B8">
        <v>-0.66380636034116403</v>
      </c>
      <c r="C8">
        <v>-0.57257482483819599</v>
      </c>
      <c r="D8">
        <v>0.10221973227077601</v>
      </c>
      <c r="E8">
        <v>0.324395003201009</v>
      </c>
      <c r="F8">
        <v>-0.92482256318792</v>
      </c>
      <c r="G8">
        <v>-1.41288962833596</v>
      </c>
      <c r="H8">
        <v>-0.282352356247282</v>
      </c>
      <c r="I8">
        <v>-0.33529277452356798</v>
      </c>
      <c r="J8">
        <v>0.18316380959400899</v>
      </c>
      <c r="K8">
        <v>-0.18843154485609501</v>
      </c>
      <c r="L8">
        <v>-9.2003343128352802E-2</v>
      </c>
      <c r="M8">
        <v>0.61355713319920602</v>
      </c>
      <c r="N8" t="s">
        <v>1682</v>
      </c>
      <c r="O8" t="s">
        <v>1683</v>
      </c>
      <c r="P8" t="s">
        <v>1682</v>
      </c>
      <c r="Q8" t="s">
        <v>1683</v>
      </c>
      <c r="R8" t="s">
        <v>1682</v>
      </c>
      <c r="S8" t="s">
        <v>1682</v>
      </c>
      <c r="T8" t="s">
        <v>1682</v>
      </c>
      <c r="U8" t="s">
        <v>1683</v>
      </c>
      <c r="V8" t="s">
        <v>1683</v>
      </c>
      <c r="W8" t="s">
        <v>1682</v>
      </c>
      <c r="X8" t="s">
        <v>1682</v>
      </c>
      <c r="Y8" t="s">
        <v>1683</v>
      </c>
    </row>
    <row r="9" spans="1:25" x14ac:dyDescent="0.25">
      <c r="A9" t="s">
        <v>1090</v>
      </c>
      <c r="B9">
        <v>0.34531258685909499</v>
      </c>
      <c r="C9">
        <v>0.34531258685909499</v>
      </c>
      <c r="D9">
        <v>0.21890639590410901</v>
      </c>
      <c r="E9">
        <v>0.34531258685909499</v>
      </c>
      <c r="F9">
        <v>1.0040464608209401</v>
      </c>
      <c r="G9">
        <v>0.26293599346805602</v>
      </c>
      <c r="H9">
        <v>0.34058155062302697</v>
      </c>
      <c r="I9">
        <v>0.34531258685909499</v>
      </c>
      <c r="J9">
        <v>1.21207049770681</v>
      </c>
      <c r="K9">
        <v>0.46940577209885398</v>
      </c>
      <c r="L9">
        <v>-0.41239381833011002</v>
      </c>
      <c r="M9">
        <v>-0.83720645208536804</v>
      </c>
      <c r="N9" t="s">
        <v>1073</v>
      </c>
      <c r="O9" t="s">
        <v>1073</v>
      </c>
      <c r="P9" t="s">
        <v>1683</v>
      </c>
      <c r="Q9" t="s">
        <v>1073</v>
      </c>
      <c r="R9" t="s">
        <v>1683</v>
      </c>
      <c r="S9" t="s">
        <v>1682</v>
      </c>
      <c r="T9" t="s">
        <v>1683</v>
      </c>
      <c r="U9" t="s">
        <v>1073</v>
      </c>
      <c r="V9" t="s">
        <v>1682</v>
      </c>
      <c r="W9" t="s">
        <v>1682</v>
      </c>
      <c r="X9" t="s">
        <v>1683</v>
      </c>
      <c r="Y9" t="s">
        <v>1682</v>
      </c>
    </row>
    <row r="10" spans="1:25" x14ac:dyDescent="0.25">
      <c r="A10" t="s">
        <v>1092</v>
      </c>
      <c r="B10">
        <v>-0.55992867502086097</v>
      </c>
      <c r="C10">
        <v>-0.55992867502086097</v>
      </c>
      <c r="D10">
        <v>0.21890639590410901</v>
      </c>
      <c r="E10">
        <v>-0.55992867502086097</v>
      </c>
      <c r="F10">
        <v>1.0040464608209401</v>
      </c>
      <c r="G10">
        <v>-5.3849836822159797E-2</v>
      </c>
      <c r="H10">
        <v>0.34058155062302697</v>
      </c>
      <c r="I10">
        <v>-0.55992867502086097</v>
      </c>
      <c r="J10">
        <v>1.0034525432685799</v>
      </c>
      <c r="K10">
        <v>-1.3740026646686501</v>
      </c>
      <c r="L10">
        <v>-0.41239381833011002</v>
      </c>
      <c r="M10">
        <v>4.5154479693325297E-2</v>
      </c>
      <c r="N10" t="s">
        <v>1073</v>
      </c>
      <c r="O10" t="s">
        <v>1073</v>
      </c>
      <c r="P10" t="s">
        <v>1683</v>
      </c>
      <c r="Q10" t="s">
        <v>1073</v>
      </c>
      <c r="R10" t="s">
        <v>1683</v>
      </c>
      <c r="S10" t="s">
        <v>1683</v>
      </c>
      <c r="T10" t="s">
        <v>1683</v>
      </c>
      <c r="U10" t="s">
        <v>1073</v>
      </c>
      <c r="V10" t="s">
        <v>1683</v>
      </c>
      <c r="W10" t="s">
        <v>1682</v>
      </c>
      <c r="X10" t="s">
        <v>1683</v>
      </c>
      <c r="Y10" t="s">
        <v>1683</v>
      </c>
    </row>
    <row r="11" spans="1:25" x14ac:dyDescent="0.25">
      <c r="A11" t="s">
        <v>1094</v>
      </c>
      <c r="B11">
        <v>0.91659950941580204</v>
      </c>
      <c r="C11">
        <v>0.91659950941580204</v>
      </c>
      <c r="D11">
        <v>0.91659950941580204</v>
      </c>
      <c r="E11">
        <v>0.91659950941580204</v>
      </c>
      <c r="F11">
        <v>0.91659950941580204</v>
      </c>
      <c r="G11">
        <v>0.91659950941580204</v>
      </c>
      <c r="H11">
        <v>0.91659950941580204</v>
      </c>
      <c r="I11">
        <v>0.91659950941580204</v>
      </c>
      <c r="J11">
        <v>0.91659950941580204</v>
      </c>
      <c r="K11">
        <v>0.91659950941580204</v>
      </c>
      <c r="L11">
        <v>0.91659950941580204</v>
      </c>
      <c r="M11">
        <v>0.91659950941580204</v>
      </c>
      <c r="N11" t="s">
        <v>1096</v>
      </c>
      <c r="O11" t="s">
        <v>1096</v>
      </c>
      <c r="P11" t="s">
        <v>1096</v>
      </c>
      <c r="Q11" t="s">
        <v>1096</v>
      </c>
      <c r="R11" t="s">
        <v>1096</v>
      </c>
      <c r="S11" t="s">
        <v>1096</v>
      </c>
      <c r="T11" t="s">
        <v>1096</v>
      </c>
      <c r="U11" t="s">
        <v>1096</v>
      </c>
      <c r="V11" t="s">
        <v>1096</v>
      </c>
      <c r="W11" t="s">
        <v>1096</v>
      </c>
      <c r="X11" t="s">
        <v>1096</v>
      </c>
      <c r="Y11" t="s">
        <v>1096</v>
      </c>
    </row>
    <row r="12" spans="1:25" x14ac:dyDescent="0.25">
      <c r="A12" t="s">
        <v>1097</v>
      </c>
      <c r="B12">
        <v>0.91659950941580204</v>
      </c>
      <c r="C12">
        <v>0.91659950941580204</v>
      </c>
      <c r="D12">
        <v>0.91659950941580204</v>
      </c>
      <c r="E12">
        <v>0.91659950941580204</v>
      </c>
      <c r="F12">
        <v>0.91659950941580204</v>
      </c>
      <c r="G12">
        <v>0.91659950941580204</v>
      </c>
      <c r="H12">
        <v>0.91659950941580204</v>
      </c>
      <c r="I12">
        <v>0.91659950941580204</v>
      </c>
      <c r="J12">
        <v>0.91659950941580204</v>
      </c>
      <c r="K12">
        <v>0.91659950941580204</v>
      </c>
      <c r="L12">
        <v>0.91659950941580204</v>
      </c>
      <c r="M12">
        <v>0.91659950941580204</v>
      </c>
      <c r="N12" t="s">
        <v>1096</v>
      </c>
      <c r="O12" t="s">
        <v>1096</v>
      </c>
      <c r="P12" t="s">
        <v>1096</v>
      </c>
      <c r="Q12" t="s">
        <v>1096</v>
      </c>
      <c r="R12" t="s">
        <v>1096</v>
      </c>
      <c r="S12" t="s">
        <v>1096</v>
      </c>
      <c r="T12" t="s">
        <v>1096</v>
      </c>
      <c r="U12" t="s">
        <v>1096</v>
      </c>
      <c r="V12" t="s">
        <v>1096</v>
      </c>
      <c r="W12" t="s">
        <v>1096</v>
      </c>
      <c r="X12" t="s">
        <v>1096</v>
      </c>
      <c r="Y12" t="s">
        <v>1096</v>
      </c>
    </row>
    <row r="13" spans="1:25" x14ac:dyDescent="0.25">
      <c r="A13" t="s">
        <v>1099</v>
      </c>
      <c r="B13">
        <v>0.91659950941580204</v>
      </c>
      <c r="C13">
        <v>0.91659950941580204</v>
      </c>
      <c r="D13">
        <v>0.91659950941580204</v>
      </c>
      <c r="E13">
        <v>0.91659950941580204</v>
      </c>
      <c r="F13">
        <v>0.91659950941580204</v>
      </c>
      <c r="G13">
        <v>0.91659950941580204</v>
      </c>
      <c r="H13">
        <v>0.91659950941580204</v>
      </c>
      <c r="I13">
        <v>0.91659950941580204</v>
      </c>
      <c r="J13">
        <v>0.91659950941580204</v>
      </c>
      <c r="K13">
        <v>0.91659950941580204</v>
      </c>
      <c r="L13">
        <v>0.91659950941580204</v>
      </c>
      <c r="M13">
        <v>0.91659950941580204</v>
      </c>
      <c r="N13" t="s">
        <v>1096</v>
      </c>
      <c r="O13" t="s">
        <v>1096</v>
      </c>
      <c r="P13" t="s">
        <v>1096</v>
      </c>
      <c r="Q13" t="s">
        <v>1096</v>
      </c>
      <c r="R13" t="s">
        <v>1096</v>
      </c>
      <c r="S13" t="s">
        <v>1096</v>
      </c>
      <c r="T13" t="s">
        <v>1096</v>
      </c>
      <c r="U13" t="s">
        <v>1096</v>
      </c>
      <c r="V13" t="s">
        <v>1096</v>
      </c>
      <c r="W13" t="s">
        <v>1096</v>
      </c>
      <c r="X13" t="s">
        <v>1096</v>
      </c>
      <c r="Y13" t="s">
        <v>1096</v>
      </c>
    </row>
    <row r="14" spans="1:25" x14ac:dyDescent="0.25">
      <c r="A14" t="s">
        <v>1101</v>
      </c>
      <c r="B14">
        <v>0.25898978817046803</v>
      </c>
      <c r="C14">
        <v>0.74837872403981698</v>
      </c>
      <c r="D14">
        <v>0.16501388476545401</v>
      </c>
      <c r="E14">
        <v>-0.52875759380905796</v>
      </c>
      <c r="F14">
        <v>-0.118895836845855</v>
      </c>
      <c r="G14">
        <v>-0.60476243938977803</v>
      </c>
      <c r="H14">
        <v>0.73461053733636295</v>
      </c>
      <c r="I14">
        <v>-1.34414485168673</v>
      </c>
      <c r="J14">
        <v>0.74656450625759896</v>
      </c>
      <c r="K14">
        <v>0.24190841280259401</v>
      </c>
      <c r="L14">
        <v>0.82187389745289097</v>
      </c>
      <c r="M14">
        <v>0.34595983775239297</v>
      </c>
      <c r="N14" t="s">
        <v>1682</v>
      </c>
      <c r="O14" t="s">
        <v>1683</v>
      </c>
      <c r="P14" t="s">
        <v>1682</v>
      </c>
      <c r="Q14" t="s">
        <v>1683</v>
      </c>
      <c r="R14" t="s">
        <v>1682</v>
      </c>
      <c r="S14" t="s">
        <v>1682</v>
      </c>
      <c r="T14" t="s">
        <v>1682</v>
      </c>
      <c r="U14" t="s">
        <v>1682</v>
      </c>
      <c r="V14" t="s">
        <v>1682</v>
      </c>
      <c r="W14" t="s">
        <v>1682</v>
      </c>
      <c r="X14" t="s">
        <v>1682</v>
      </c>
      <c r="Y14" t="s">
        <v>1682</v>
      </c>
    </row>
    <row r="15" spans="1:25" x14ac:dyDescent="0.25">
      <c r="A15" t="s">
        <v>1103</v>
      </c>
      <c r="B15">
        <v>1.52984889666157</v>
      </c>
      <c r="C15">
        <v>0.74837872403981698</v>
      </c>
      <c r="D15">
        <v>7.4223957805927596E-2</v>
      </c>
      <c r="E15">
        <v>-0.52875759380905796</v>
      </c>
      <c r="F15">
        <v>1.30032584717768</v>
      </c>
      <c r="G15">
        <v>0.60645262862335403</v>
      </c>
      <c r="H15">
        <v>0.20713347423653999</v>
      </c>
      <c r="I15">
        <v>-2.80222448427964E-2</v>
      </c>
      <c r="J15">
        <v>1.4051296179630499</v>
      </c>
      <c r="K15">
        <v>1.34121832703605</v>
      </c>
      <c r="L15">
        <v>0.91197883504288102</v>
      </c>
      <c r="M15">
        <v>1.6763264094958501</v>
      </c>
      <c r="N15" t="s">
        <v>1682</v>
      </c>
      <c r="O15" t="s">
        <v>1683</v>
      </c>
      <c r="P15" t="s">
        <v>1683</v>
      </c>
      <c r="Q15" t="s">
        <v>1683</v>
      </c>
      <c r="R15" t="s">
        <v>1682</v>
      </c>
      <c r="S15" t="s">
        <v>1682</v>
      </c>
      <c r="T15" t="s">
        <v>1682</v>
      </c>
      <c r="U15" t="s">
        <v>1683</v>
      </c>
      <c r="V15" t="s">
        <v>1682</v>
      </c>
      <c r="W15" t="s">
        <v>1682</v>
      </c>
      <c r="X15" t="s">
        <v>1682</v>
      </c>
      <c r="Y15" t="s">
        <v>1682</v>
      </c>
    </row>
    <row r="16" spans="1:25" x14ac:dyDescent="0.25">
      <c r="A16" t="s">
        <v>1106</v>
      </c>
      <c r="B16">
        <v>0.89641748484983796</v>
      </c>
      <c r="C16">
        <v>0.74837872403981698</v>
      </c>
      <c r="D16">
        <v>7.4223957805927596E-2</v>
      </c>
      <c r="E16">
        <v>-0.52875759380905796</v>
      </c>
      <c r="F16">
        <v>0.73132933838342196</v>
      </c>
      <c r="G16">
        <v>0.89110963545793898</v>
      </c>
      <c r="H16">
        <v>1.01052206719712</v>
      </c>
      <c r="I16">
        <v>-2.80222448427964E-2</v>
      </c>
      <c r="J16">
        <v>1.02077235386578</v>
      </c>
      <c r="K16">
        <v>0.42293835439129901</v>
      </c>
      <c r="L16">
        <v>0.97293087468394801</v>
      </c>
      <c r="M16">
        <v>0.96301064255217395</v>
      </c>
      <c r="N16" t="s">
        <v>1683</v>
      </c>
      <c r="O16" t="s">
        <v>1683</v>
      </c>
      <c r="P16" t="s">
        <v>1683</v>
      </c>
      <c r="Q16" t="s">
        <v>1683</v>
      </c>
      <c r="R16" t="s">
        <v>1683</v>
      </c>
      <c r="S16" t="s">
        <v>1682</v>
      </c>
      <c r="T16" t="s">
        <v>1682</v>
      </c>
      <c r="U16" t="s">
        <v>1683</v>
      </c>
      <c r="V16" t="s">
        <v>1683</v>
      </c>
      <c r="W16" t="s">
        <v>1682</v>
      </c>
      <c r="X16" t="s">
        <v>1683</v>
      </c>
      <c r="Y16" t="s">
        <v>1683</v>
      </c>
    </row>
    <row r="17" spans="1:25" x14ac:dyDescent="0.25">
      <c r="A17" t="s">
        <v>1108</v>
      </c>
      <c r="B17">
        <v>1.61629625619235</v>
      </c>
      <c r="C17">
        <v>1.45218095229529</v>
      </c>
      <c r="D17">
        <v>1.17437240412011</v>
      </c>
      <c r="E17">
        <v>0.609301143359393</v>
      </c>
      <c r="F17">
        <v>0.20161297050001301</v>
      </c>
      <c r="G17">
        <v>-0.17941709260495101</v>
      </c>
      <c r="H17">
        <v>1.25723024146897</v>
      </c>
      <c r="I17">
        <v>1.4985671181765201</v>
      </c>
      <c r="J17">
        <v>1.1713695300429601</v>
      </c>
      <c r="K17">
        <v>0.46286875201335698</v>
      </c>
      <c r="L17">
        <v>0.91632127013324904</v>
      </c>
      <c r="M17">
        <v>0.73669883025356497</v>
      </c>
      <c r="N17" t="s">
        <v>1683</v>
      </c>
      <c r="O17" t="s">
        <v>1683</v>
      </c>
      <c r="P17" t="s">
        <v>1683</v>
      </c>
      <c r="Q17" t="s">
        <v>1073</v>
      </c>
      <c r="R17" t="s">
        <v>1682</v>
      </c>
      <c r="S17" t="s">
        <v>1682</v>
      </c>
      <c r="T17" t="s">
        <v>1683</v>
      </c>
      <c r="U17" t="s">
        <v>1683</v>
      </c>
      <c r="V17" t="s">
        <v>1682</v>
      </c>
      <c r="W17" t="s">
        <v>1682</v>
      </c>
      <c r="X17" t="s">
        <v>1682</v>
      </c>
      <c r="Y17" t="s">
        <v>1682</v>
      </c>
    </row>
    <row r="18" spans="1:25" x14ac:dyDescent="0.25">
      <c r="A18" t="s">
        <v>1110</v>
      </c>
      <c r="B18">
        <v>1.29739899630265</v>
      </c>
      <c r="C18">
        <v>0.94757605502416198</v>
      </c>
      <c r="D18">
        <v>1.05023905154165</v>
      </c>
      <c r="E18">
        <v>1.10297698218185</v>
      </c>
      <c r="F18">
        <v>1.5058124453909001</v>
      </c>
      <c r="G18">
        <v>0.26244156378915001</v>
      </c>
      <c r="H18">
        <v>1.0096841523583799</v>
      </c>
      <c r="I18">
        <v>1.4985671181765201</v>
      </c>
      <c r="J18">
        <v>1.4120813835560999</v>
      </c>
      <c r="K18">
        <v>1.1701466122762301</v>
      </c>
      <c r="L18">
        <v>1.2012006653771901</v>
      </c>
      <c r="M18">
        <v>1.47987179918937</v>
      </c>
      <c r="N18" t="s">
        <v>1682</v>
      </c>
      <c r="O18" t="s">
        <v>1682</v>
      </c>
      <c r="P18" t="s">
        <v>1682</v>
      </c>
      <c r="Q18" t="s">
        <v>1073</v>
      </c>
      <c r="R18" t="s">
        <v>1682</v>
      </c>
      <c r="S18" t="s">
        <v>1682</v>
      </c>
      <c r="T18" t="s">
        <v>1682</v>
      </c>
      <c r="U18" t="s">
        <v>1683</v>
      </c>
      <c r="V18" t="s">
        <v>1682</v>
      </c>
      <c r="W18" t="s">
        <v>1682</v>
      </c>
      <c r="X18" t="s">
        <v>1682</v>
      </c>
      <c r="Y18" t="s">
        <v>1682</v>
      </c>
    </row>
    <row r="19" spans="1:25" x14ac:dyDescent="0.25">
      <c r="A19" t="s">
        <v>1112</v>
      </c>
      <c r="B19">
        <v>1.764459059872</v>
      </c>
      <c r="C19">
        <v>1.45218095229529</v>
      </c>
      <c r="D19">
        <v>1.17437240412011</v>
      </c>
      <c r="E19">
        <v>1.3433527746938101</v>
      </c>
      <c r="F19">
        <v>1.3325295114907501</v>
      </c>
      <c r="G19">
        <v>0.83969623594643805</v>
      </c>
      <c r="H19">
        <v>1.6273315969759601</v>
      </c>
      <c r="I19">
        <v>1.4985671181765201</v>
      </c>
      <c r="J19">
        <v>0.543885697163072</v>
      </c>
      <c r="K19">
        <v>1.4050035839900701</v>
      </c>
      <c r="L19">
        <v>1.57821834086993</v>
      </c>
      <c r="M19">
        <v>1.6524855552023601</v>
      </c>
      <c r="N19" t="s">
        <v>1682</v>
      </c>
      <c r="O19" t="s">
        <v>1683</v>
      </c>
      <c r="P19" t="s">
        <v>1683</v>
      </c>
      <c r="Q19" t="s">
        <v>1073</v>
      </c>
      <c r="R19" t="s">
        <v>1682</v>
      </c>
      <c r="S19" t="s">
        <v>1682</v>
      </c>
      <c r="T19" t="s">
        <v>1682</v>
      </c>
      <c r="U19" t="s">
        <v>1683</v>
      </c>
      <c r="V19" t="s">
        <v>1682</v>
      </c>
      <c r="W19" t="s">
        <v>1682</v>
      </c>
      <c r="X19" t="s">
        <v>1682</v>
      </c>
      <c r="Y19" t="s">
        <v>1682</v>
      </c>
    </row>
    <row r="20" spans="1:25" x14ac:dyDescent="0.25">
      <c r="A20" t="s">
        <v>1114</v>
      </c>
      <c r="B20">
        <v>1.61629625619235</v>
      </c>
      <c r="C20">
        <v>1.74474342439632</v>
      </c>
      <c r="D20">
        <v>1.17437240412011</v>
      </c>
      <c r="E20">
        <v>1.82475881661573</v>
      </c>
      <c r="F20">
        <v>1.1288703546263199</v>
      </c>
      <c r="G20">
        <v>1.3063586738549999</v>
      </c>
      <c r="H20">
        <v>1.25723024146897</v>
      </c>
      <c r="I20">
        <v>1.4985671181765201</v>
      </c>
      <c r="J20">
        <v>1.11404808518903</v>
      </c>
      <c r="K20">
        <v>1.7186418053341099</v>
      </c>
      <c r="L20">
        <v>1.45015026219641</v>
      </c>
      <c r="M20">
        <v>1.94820815890081</v>
      </c>
      <c r="N20" t="s">
        <v>1683</v>
      </c>
      <c r="O20" t="s">
        <v>1682</v>
      </c>
      <c r="P20" t="s">
        <v>1683</v>
      </c>
      <c r="Q20" t="s">
        <v>1073</v>
      </c>
      <c r="R20" t="s">
        <v>1683</v>
      </c>
      <c r="S20" t="s">
        <v>1682</v>
      </c>
      <c r="T20" t="s">
        <v>1683</v>
      </c>
      <c r="U20" t="s">
        <v>1683</v>
      </c>
      <c r="V20" t="s">
        <v>1683</v>
      </c>
      <c r="W20" t="s">
        <v>1682</v>
      </c>
      <c r="X20" t="s">
        <v>1683</v>
      </c>
      <c r="Y20" t="s">
        <v>1682</v>
      </c>
    </row>
    <row r="21" spans="1:25" x14ac:dyDescent="0.25">
      <c r="A21" t="s">
        <v>1116</v>
      </c>
      <c r="B21">
        <v>1.61629625619235</v>
      </c>
      <c r="C21">
        <v>1.45218095229529</v>
      </c>
      <c r="D21">
        <v>1.17437240412011</v>
      </c>
      <c r="E21">
        <v>0.74023334829923604</v>
      </c>
      <c r="F21">
        <v>1.1288703546263199</v>
      </c>
      <c r="G21">
        <v>0.44535493941715798</v>
      </c>
      <c r="H21">
        <v>1.25723024146897</v>
      </c>
      <c r="I21">
        <v>1.4985671181765201</v>
      </c>
      <c r="J21">
        <v>1.11404808518903</v>
      </c>
      <c r="K21">
        <v>1.0674180807722</v>
      </c>
      <c r="L21">
        <v>1.45015026219641</v>
      </c>
      <c r="M21">
        <v>1.44729017776331</v>
      </c>
      <c r="N21" t="s">
        <v>1683</v>
      </c>
      <c r="O21" t="s">
        <v>1683</v>
      </c>
      <c r="P21" t="s">
        <v>1683</v>
      </c>
      <c r="Q21" t="s">
        <v>1073</v>
      </c>
      <c r="R21" t="s">
        <v>1683</v>
      </c>
      <c r="S21" t="s">
        <v>1683</v>
      </c>
      <c r="T21" t="s">
        <v>1683</v>
      </c>
      <c r="U21" t="s">
        <v>1683</v>
      </c>
      <c r="V21" t="s">
        <v>1683</v>
      </c>
      <c r="W21" t="s">
        <v>1683</v>
      </c>
      <c r="X21" t="s">
        <v>1683</v>
      </c>
      <c r="Y21" t="s">
        <v>1683</v>
      </c>
    </row>
    <row r="22" spans="1:25" x14ac:dyDescent="0.25">
      <c r="A22" t="s">
        <v>1118</v>
      </c>
      <c r="B22">
        <v>1.0505966309895201</v>
      </c>
      <c r="C22">
        <v>1.0970181064012801</v>
      </c>
      <c r="D22">
        <v>0.84598280710436802</v>
      </c>
      <c r="E22">
        <v>1.5311874108024699</v>
      </c>
      <c r="F22">
        <v>0.73337412217742204</v>
      </c>
      <c r="G22">
        <v>0.63486898088291399</v>
      </c>
      <c r="H22">
        <v>0.51960820748607495</v>
      </c>
      <c r="I22">
        <v>1.1492891782524599</v>
      </c>
      <c r="J22">
        <v>0.80305660466446205</v>
      </c>
      <c r="K22">
        <v>0.52509851385086004</v>
      </c>
      <c r="L22">
        <v>1.0710644666184901</v>
      </c>
      <c r="M22">
        <v>0.96707660297434195</v>
      </c>
      <c r="N22" t="s">
        <v>1682</v>
      </c>
      <c r="O22" t="s">
        <v>1682</v>
      </c>
      <c r="P22" t="s">
        <v>1683</v>
      </c>
      <c r="Q22" t="s">
        <v>1683</v>
      </c>
      <c r="R22" t="s">
        <v>1682</v>
      </c>
      <c r="S22" t="s">
        <v>1682</v>
      </c>
      <c r="T22" t="s">
        <v>1682</v>
      </c>
      <c r="U22" t="s">
        <v>1683</v>
      </c>
      <c r="V22" t="s">
        <v>1682</v>
      </c>
      <c r="W22" t="s">
        <v>1682</v>
      </c>
      <c r="X22" t="s">
        <v>1682</v>
      </c>
      <c r="Y22" t="s">
        <v>1682</v>
      </c>
    </row>
    <row r="23" spans="1:25" x14ac:dyDescent="0.25">
      <c r="A23" t="s">
        <v>1120</v>
      </c>
      <c r="B23">
        <v>1.0450265275830799</v>
      </c>
      <c r="C23">
        <v>0.87219993380615901</v>
      </c>
      <c r="D23">
        <v>0.86891392882956797</v>
      </c>
      <c r="E23">
        <v>1.5311874108024699</v>
      </c>
      <c r="F23">
        <v>1.3383112207824299</v>
      </c>
      <c r="G23">
        <v>0.92068139316220399</v>
      </c>
      <c r="H23">
        <v>1.1388735366667</v>
      </c>
      <c r="I23">
        <v>1.1492891782524599</v>
      </c>
      <c r="J23">
        <v>1.3511535272055499</v>
      </c>
      <c r="K23">
        <v>1.27975121516931</v>
      </c>
      <c r="L23">
        <v>1.0026414562539401</v>
      </c>
      <c r="M23">
        <v>1.1765286540544699</v>
      </c>
      <c r="N23" t="s">
        <v>1682</v>
      </c>
      <c r="O23" t="s">
        <v>1683</v>
      </c>
      <c r="P23" t="s">
        <v>1682</v>
      </c>
      <c r="Q23" t="s">
        <v>1683</v>
      </c>
      <c r="R23" t="s">
        <v>1682</v>
      </c>
      <c r="S23" t="s">
        <v>1682</v>
      </c>
      <c r="T23" t="s">
        <v>1682</v>
      </c>
      <c r="U23" t="s">
        <v>1683</v>
      </c>
      <c r="V23" t="s">
        <v>1682</v>
      </c>
      <c r="W23" t="s">
        <v>1682</v>
      </c>
      <c r="X23" t="s">
        <v>1682</v>
      </c>
      <c r="Y23" t="s">
        <v>1682</v>
      </c>
    </row>
    <row r="24" spans="1:25" x14ac:dyDescent="0.25">
      <c r="A24" t="s">
        <v>1122</v>
      </c>
      <c r="B24">
        <v>0.58095801754120402</v>
      </c>
      <c r="C24">
        <v>1.7457979224312199</v>
      </c>
      <c r="D24">
        <v>0.77660739661723799</v>
      </c>
      <c r="E24">
        <v>1.5311874108024699</v>
      </c>
      <c r="F24">
        <v>0.45185727790234698</v>
      </c>
      <c r="G24">
        <v>0.84172439723439396</v>
      </c>
      <c r="H24">
        <v>0.38205675864410299</v>
      </c>
      <c r="I24">
        <v>1.1492891782524599</v>
      </c>
      <c r="J24">
        <v>0.50860581473494604</v>
      </c>
      <c r="K24">
        <v>1.1720224815528599</v>
      </c>
      <c r="L24">
        <v>1.1869315778473</v>
      </c>
      <c r="M24">
        <v>1.58045210346672</v>
      </c>
      <c r="N24" t="s">
        <v>1682</v>
      </c>
      <c r="O24" t="s">
        <v>1682</v>
      </c>
      <c r="P24" t="s">
        <v>1682</v>
      </c>
      <c r="Q24" t="s">
        <v>1683</v>
      </c>
      <c r="R24" t="s">
        <v>1682</v>
      </c>
      <c r="S24" t="s">
        <v>1682</v>
      </c>
      <c r="T24" t="s">
        <v>1682</v>
      </c>
      <c r="U24" t="s">
        <v>1683</v>
      </c>
      <c r="V24" t="s">
        <v>1682</v>
      </c>
      <c r="W24" t="s">
        <v>1682</v>
      </c>
      <c r="X24" t="s">
        <v>1682</v>
      </c>
      <c r="Y24" t="s">
        <v>1682</v>
      </c>
    </row>
    <row r="25" spans="1:25" x14ac:dyDescent="0.25">
      <c r="A25" t="s">
        <v>1124</v>
      </c>
      <c r="B25">
        <v>1.1404941350634701</v>
      </c>
      <c r="C25">
        <v>1.2067743595015601</v>
      </c>
      <c r="D25">
        <v>1.2525997088388101</v>
      </c>
      <c r="E25">
        <v>1.5311874108024699</v>
      </c>
      <c r="F25">
        <v>0.69544507728023597</v>
      </c>
      <c r="G25">
        <v>1.3234760480613601</v>
      </c>
      <c r="H25">
        <v>1.64213988053335</v>
      </c>
      <c r="I25">
        <v>1.62398976397172</v>
      </c>
      <c r="J25">
        <v>0.90330066391715302</v>
      </c>
      <c r="K25">
        <v>0.98113444911635606</v>
      </c>
      <c r="L25">
        <v>1.6575263511718099</v>
      </c>
      <c r="M25">
        <v>1.7066211468904799</v>
      </c>
      <c r="N25" t="s">
        <v>1682</v>
      </c>
      <c r="O25" t="s">
        <v>1682</v>
      </c>
      <c r="P25" t="s">
        <v>1682</v>
      </c>
      <c r="Q25" t="s">
        <v>1683</v>
      </c>
      <c r="R25" t="s">
        <v>1682</v>
      </c>
      <c r="S25" t="s">
        <v>1682</v>
      </c>
      <c r="T25" t="s">
        <v>1682</v>
      </c>
      <c r="U25" t="s">
        <v>1682</v>
      </c>
      <c r="V25" t="s">
        <v>1682</v>
      </c>
      <c r="W25" t="s">
        <v>1682</v>
      </c>
      <c r="X25" t="s">
        <v>1682</v>
      </c>
      <c r="Y25" t="s">
        <v>1682</v>
      </c>
    </row>
    <row r="26" spans="1:25" x14ac:dyDescent="0.25">
      <c r="A26" t="s">
        <v>1126</v>
      </c>
      <c r="B26">
        <v>1.14940458157864</v>
      </c>
      <c r="C26">
        <v>0.87219993380615901</v>
      </c>
      <c r="D26">
        <v>0.84598280710436802</v>
      </c>
      <c r="E26">
        <v>1.5311874108024699</v>
      </c>
      <c r="F26">
        <v>0.57244284115160204</v>
      </c>
      <c r="G26">
        <v>1.7674478225736501</v>
      </c>
      <c r="H26">
        <v>1.11952853065443</v>
      </c>
      <c r="I26">
        <v>1.1492891782524599</v>
      </c>
      <c r="J26">
        <v>1.0058859169243199</v>
      </c>
      <c r="K26">
        <v>-0.500486762948395</v>
      </c>
      <c r="L26">
        <v>1.1202146984349499</v>
      </c>
      <c r="M26">
        <v>1.31696326430056</v>
      </c>
      <c r="N26" t="s">
        <v>1683</v>
      </c>
      <c r="O26" t="s">
        <v>1683</v>
      </c>
      <c r="P26" t="s">
        <v>1683</v>
      </c>
      <c r="Q26" t="s">
        <v>1683</v>
      </c>
      <c r="R26" t="s">
        <v>1683</v>
      </c>
      <c r="S26" t="s">
        <v>1682</v>
      </c>
      <c r="T26" t="s">
        <v>1683</v>
      </c>
      <c r="U26" t="s">
        <v>1683</v>
      </c>
      <c r="V26" t="s">
        <v>1683</v>
      </c>
      <c r="W26" t="s">
        <v>1682</v>
      </c>
      <c r="X26" t="s">
        <v>1683</v>
      </c>
      <c r="Y26" t="s">
        <v>1683</v>
      </c>
    </row>
    <row r="27" spans="1:25" x14ac:dyDescent="0.25">
      <c r="A27" t="s">
        <v>1128</v>
      </c>
      <c r="B27">
        <v>1.6107585416926899</v>
      </c>
      <c r="C27">
        <v>0.472777024493445</v>
      </c>
      <c r="D27">
        <v>0.84598280710436802</v>
      </c>
      <c r="E27">
        <v>1.5311874108024699</v>
      </c>
      <c r="F27">
        <v>0.67589830690624297</v>
      </c>
      <c r="G27">
        <v>0.60295645053422797</v>
      </c>
      <c r="H27">
        <v>1.0424487959386699</v>
      </c>
      <c r="I27">
        <v>0.48985719569008801</v>
      </c>
      <c r="J27">
        <v>0.70254296274720596</v>
      </c>
      <c r="K27">
        <v>0.55292851873821103</v>
      </c>
      <c r="L27">
        <v>0.77127223522076904</v>
      </c>
      <c r="M27">
        <v>0.813999552217478</v>
      </c>
      <c r="N27" t="s">
        <v>1682</v>
      </c>
      <c r="O27" t="s">
        <v>1682</v>
      </c>
      <c r="P27" t="s">
        <v>1683</v>
      </c>
      <c r="Q27" t="s">
        <v>1683</v>
      </c>
      <c r="R27" t="s">
        <v>1682</v>
      </c>
      <c r="S27" t="s">
        <v>1682</v>
      </c>
      <c r="T27" t="s">
        <v>1682</v>
      </c>
      <c r="U27" t="s">
        <v>1682</v>
      </c>
      <c r="V27" t="s">
        <v>1682</v>
      </c>
      <c r="W27" t="s">
        <v>1682</v>
      </c>
      <c r="X27" t="s">
        <v>1682</v>
      </c>
      <c r="Y27" t="s">
        <v>1682</v>
      </c>
    </row>
    <row r="28" spans="1:25" x14ac:dyDescent="0.25">
      <c r="A28" t="s">
        <v>1130</v>
      </c>
      <c r="B28">
        <v>1.12375829783812</v>
      </c>
      <c r="C28">
        <v>0.87219993380615901</v>
      </c>
      <c r="D28">
        <v>0.84598280710436802</v>
      </c>
      <c r="E28">
        <v>1.5311874108024699</v>
      </c>
      <c r="F28">
        <v>-0.510339274119748</v>
      </c>
      <c r="G28">
        <v>1.1170437822605901</v>
      </c>
      <c r="H28">
        <v>1.1748217167773101</v>
      </c>
      <c r="I28">
        <v>1.1492891782524599</v>
      </c>
      <c r="J28">
        <v>0.30884930994175902</v>
      </c>
      <c r="K28">
        <v>-1.9186022790843499E-2</v>
      </c>
      <c r="L28">
        <v>0.840380177995808</v>
      </c>
      <c r="M28">
        <v>0.67632875565267503</v>
      </c>
      <c r="N28" t="s">
        <v>1682</v>
      </c>
      <c r="O28" t="s">
        <v>1683</v>
      </c>
      <c r="P28" t="s">
        <v>1683</v>
      </c>
      <c r="Q28" t="s">
        <v>1683</v>
      </c>
      <c r="R28" t="s">
        <v>1682</v>
      </c>
      <c r="S28" t="s">
        <v>1682</v>
      </c>
      <c r="T28" t="s">
        <v>1682</v>
      </c>
      <c r="U28" t="s">
        <v>1683</v>
      </c>
      <c r="V28" t="s">
        <v>1682</v>
      </c>
      <c r="W28" t="s">
        <v>1682</v>
      </c>
      <c r="X28" t="s">
        <v>1682</v>
      </c>
      <c r="Y28" t="s">
        <v>1682</v>
      </c>
    </row>
    <row r="29" spans="1:25" x14ac:dyDescent="0.25">
      <c r="A29" t="s">
        <v>1132</v>
      </c>
      <c r="B29">
        <v>1.4841782666358001</v>
      </c>
      <c r="C29">
        <v>0.48297238785096702</v>
      </c>
      <c r="D29">
        <v>0.84598280710436802</v>
      </c>
      <c r="E29">
        <v>1.5311874108024699</v>
      </c>
      <c r="F29">
        <v>0.55417840482929104</v>
      </c>
      <c r="G29">
        <v>1.2630847445769</v>
      </c>
      <c r="H29">
        <v>1.37492465830901</v>
      </c>
      <c r="I29">
        <v>1.1492891782524599</v>
      </c>
      <c r="J29">
        <v>1.6763780018238601</v>
      </c>
      <c r="K29">
        <v>1.0656088045263299</v>
      </c>
      <c r="L29">
        <v>0.92462618535076602</v>
      </c>
      <c r="M29">
        <v>1.36273899925345</v>
      </c>
      <c r="N29" t="s">
        <v>1682</v>
      </c>
      <c r="O29" t="s">
        <v>1682</v>
      </c>
      <c r="P29" t="s">
        <v>1683</v>
      </c>
      <c r="Q29" t="s">
        <v>1683</v>
      </c>
      <c r="R29" t="s">
        <v>1682</v>
      </c>
      <c r="S29" t="s">
        <v>1682</v>
      </c>
      <c r="T29" t="s">
        <v>1682</v>
      </c>
      <c r="U29" t="s">
        <v>1683</v>
      </c>
      <c r="V29" t="s">
        <v>1682</v>
      </c>
      <c r="W29" t="s">
        <v>1682</v>
      </c>
      <c r="X29" t="s">
        <v>1682</v>
      </c>
      <c r="Y29" t="s">
        <v>1682</v>
      </c>
    </row>
    <row r="30" spans="1:25" x14ac:dyDescent="0.25">
      <c r="A30" t="s">
        <v>1134</v>
      </c>
      <c r="B30">
        <v>1.4019182051405801</v>
      </c>
      <c r="C30">
        <v>0.83862357517984698</v>
      </c>
      <c r="D30">
        <v>0.83862357517984698</v>
      </c>
      <c r="E30">
        <v>0.83862357517984698</v>
      </c>
      <c r="F30">
        <v>0.89877400085705195</v>
      </c>
      <c r="G30">
        <v>0.27318518455217899</v>
      </c>
      <c r="H30">
        <v>0.83862357517984698</v>
      </c>
      <c r="I30">
        <v>-0.224229116851343</v>
      </c>
      <c r="J30">
        <v>1.4537160558581701</v>
      </c>
      <c r="K30">
        <v>0.76412082753102994</v>
      </c>
      <c r="L30">
        <v>1.2836840690017499</v>
      </c>
      <c r="M30">
        <v>0.69850537977462401</v>
      </c>
      <c r="N30" t="s">
        <v>1682</v>
      </c>
      <c r="O30" t="s">
        <v>1073</v>
      </c>
      <c r="P30" t="s">
        <v>1073</v>
      </c>
      <c r="Q30" t="s">
        <v>1073</v>
      </c>
      <c r="R30" t="s">
        <v>1682</v>
      </c>
      <c r="S30" t="s">
        <v>1682</v>
      </c>
      <c r="T30" t="s">
        <v>1073</v>
      </c>
      <c r="U30" t="s">
        <v>1682</v>
      </c>
      <c r="V30" t="s">
        <v>1682</v>
      </c>
      <c r="W30" t="s">
        <v>1682</v>
      </c>
      <c r="X30" t="s">
        <v>1682</v>
      </c>
      <c r="Y30" t="s">
        <v>1682</v>
      </c>
    </row>
    <row r="31" spans="1:25" x14ac:dyDescent="0.25">
      <c r="A31" t="s">
        <v>1136</v>
      </c>
      <c r="B31">
        <v>1.7819644295511301</v>
      </c>
      <c r="C31">
        <v>0.575759068812006</v>
      </c>
      <c r="D31">
        <v>1.0391441020588501</v>
      </c>
      <c r="E31">
        <v>1.88132346394445</v>
      </c>
      <c r="F31">
        <v>1.4178122842008001</v>
      </c>
      <c r="G31">
        <v>1.6542128163235399</v>
      </c>
      <c r="H31">
        <v>2.3653674018255701</v>
      </c>
      <c r="I31">
        <v>1.7513846725578399</v>
      </c>
      <c r="J31">
        <v>1.1344485455058599</v>
      </c>
      <c r="K31">
        <v>2.03156744163089</v>
      </c>
      <c r="L31">
        <v>1.5681104391790499</v>
      </c>
      <c r="M31">
        <v>1.33131950804276</v>
      </c>
      <c r="N31" t="s">
        <v>1683</v>
      </c>
      <c r="O31" t="s">
        <v>1683</v>
      </c>
      <c r="P31" t="s">
        <v>1683</v>
      </c>
      <c r="Q31" t="s">
        <v>1073</v>
      </c>
      <c r="R31" t="s">
        <v>1683</v>
      </c>
      <c r="S31" t="s">
        <v>1683</v>
      </c>
      <c r="T31" t="s">
        <v>1683</v>
      </c>
      <c r="U31" t="s">
        <v>1683</v>
      </c>
      <c r="V31" t="s">
        <v>1683</v>
      </c>
      <c r="W31" t="s">
        <v>1683</v>
      </c>
      <c r="X31" t="s">
        <v>1683</v>
      </c>
      <c r="Y31" t="s">
        <v>1683</v>
      </c>
    </row>
    <row r="32" spans="1:25" x14ac:dyDescent="0.25">
      <c r="A32" t="s">
        <v>1138</v>
      </c>
      <c r="B32">
        <v>1.72669337550808</v>
      </c>
      <c r="C32">
        <v>0.575759068812006</v>
      </c>
      <c r="D32">
        <v>1.0391441020588501</v>
      </c>
      <c r="E32">
        <v>1.9784436205179701</v>
      </c>
      <c r="F32">
        <v>2.6144113367950501</v>
      </c>
      <c r="G32">
        <v>1.8546184166311701</v>
      </c>
      <c r="H32">
        <v>3.9209042512482002</v>
      </c>
      <c r="I32">
        <v>1.7513846725578399</v>
      </c>
      <c r="J32">
        <v>1.8477142476600401</v>
      </c>
      <c r="K32">
        <v>2.2563045299525499</v>
      </c>
      <c r="L32">
        <v>1.55743643757901</v>
      </c>
      <c r="M32">
        <v>1.22139093288038</v>
      </c>
      <c r="N32" t="s">
        <v>1682</v>
      </c>
      <c r="O32" t="s">
        <v>1683</v>
      </c>
      <c r="P32" t="s">
        <v>1683</v>
      </c>
      <c r="Q32" t="s">
        <v>1073</v>
      </c>
      <c r="R32" t="s">
        <v>1682</v>
      </c>
      <c r="S32" t="s">
        <v>1682</v>
      </c>
      <c r="T32" t="s">
        <v>1682</v>
      </c>
      <c r="U32" t="s">
        <v>1683</v>
      </c>
      <c r="V32" t="s">
        <v>1682</v>
      </c>
      <c r="W32" t="s">
        <v>1682</v>
      </c>
      <c r="X32" t="s">
        <v>1682</v>
      </c>
      <c r="Y32" t="s">
        <v>1682</v>
      </c>
    </row>
    <row r="33" spans="1:25" x14ac:dyDescent="0.25">
      <c r="A33" t="s">
        <v>1140</v>
      </c>
      <c r="B33">
        <v>1.7819644295511301</v>
      </c>
      <c r="C33">
        <v>0.575759068812006</v>
      </c>
      <c r="D33">
        <v>1.0391441020588501</v>
      </c>
      <c r="E33">
        <v>1.30855605339003</v>
      </c>
      <c r="F33">
        <v>1.4178122842008001</v>
      </c>
      <c r="G33">
        <v>0.62558427932330596</v>
      </c>
      <c r="H33">
        <v>2.3653674018255701</v>
      </c>
      <c r="I33">
        <v>1.7513846725578399</v>
      </c>
      <c r="J33">
        <v>1.1344485455058599</v>
      </c>
      <c r="K33">
        <v>1.4782268546922901</v>
      </c>
      <c r="L33">
        <v>1.5681104391790499</v>
      </c>
      <c r="M33">
        <v>1.33131950804276</v>
      </c>
      <c r="N33" t="s">
        <v>1683</v>
      </c>
      <c r="O33" t="s">
        <v>1683</v>
      </c>
      <c r="P33" t="s">
        <v>1683</v>
      </c>
      <c r="Q33" t="s">
        <v>1073</v>
      </c>
      <c r="R33" t="s">
        <v>1683</v>
      </c>
      <c r="S33" t="s">
        <v>1682</v>
      </c>
      <c r="T33" t="s">
        <v>1683</v>
      </c>
      <c r="U33" t="s">
        <v>1683</v>
      </c>
      <c r="V33" t="s">
        <v>1683</v>
      </c>
      <c r="W33" t="s">
        <v>1682</v>
      </c>
      <c r="X33" t="s">
        <v>1683</v>
      </c>
      <c r="Y33" t="s">
        <v>1683</v>
      </c>
    </row>
    <row r="34" spans="1:25" x14ac:dyDescent="0.25">
      <c r="A34" t="s">
        <v>1142</v>
      </c>
      <c r="B34">
        <v>1.7662412364723199</v>
      </c>
      <c r="C34">
        <v>0.575759068812006</v>
      </c>
      <c r="D34">
        <v>1.0391441020588501</v>
      </c>
      <c r="E34">
        <v>1.09477200060934</v>
      </c>
      <c r="F34">
        <v>0.20625670480510599</v>
      </c>
      <c r="G34">
        <v>1.35885030307118</v>
      </c>
      <c r="H34">
        <v>1.52867538471285</v>
      </c>
      <c r="I34">
        <v>1.7513846725578399</v>
      </c>
      <c r="J34">
        <v>0.970999471434981</v>
      </c>
      <c r="K34">
        <v>1.3270449380529401</v>
      </c>
      <c r="L34">
        <v>0.52920851563703897</v>
      </c>
      <c r="M34">
        <v>0.54288909066645896</v>
      </c>
      <c r="N34" t="s">
        <v>1682</v>
      </c>
      <c r="O34" t="s">
        <v>1683</v>
      </c>
      <c r="P34" t="s">
        <v>1683</v>
      </c>
      <c r="Q34" t="s">
        <v>1073</v>
      </c>
      <c r="R34" t="s">
        <v>1682</v>
      </c>
      <c r="S34" t="s">
        <v>1682</v>
      </c>
      <c r="T34" t="s">
        <v>1682</v>
      </c>
      <c r="U34" t="s">
        <v>1683</v>
      </c>
      <c r="V34" t="s">
        <v>1682</v>
      </c>
      <c r="W34" t="s">
        <v>1682</v>
      </c>
      <c r="X34" t="s">
        <v>1682</v>
      </c>
      <c r="Y34" t="s">
        <v>1682</v>
      </c>
    </row>
    <row r="35" spans="1:25" x14ac:dyDescent="0.25">
      <c r="A35" t="s">
        <v>1144</v>
      </c>
      <c r="B35">
        <v>1.8348122840993899</v>
      </c>
      <c r="C35">
        <v>0.575759068812006</v>
      </c>
      <c r="D35">
        <v>1.0391441020588501</v>
      </c>
      <c r="E35">
        <v>2.08297791347549</v>
      </c>
      <c r="F35">
        <v>2.7465361812147</v>
      </c>
      <c r="G35">
        <v>1.89744843825933</v>
      </c>
      <c r="H35">
        <v>2.4098230926828501</v>
      </c>
      <c r="I35">
        <v>1.7513846725578399</v>
      </c>
      <c r="J35">
        <v>1.1622730664253</v>
      </c>
      <c r="K35">
        <v>2.8551688049955701</v>
      </c>
      <c r="L35">
        <v>2.2615948185152401</v>
      </c>
      <c r="M35">
        <v>1.85587827133046</v>
      </c>
      <c r="N35" t="s">
        <v>1682</v>
      </c>
      <c r="O35" t="s">
        <v>1683</v>
      </c>
      <c r="P35" t="s">
        <v>1683</v>
      </c>
      <c r="Q35" t="s">
        <v>1073</v>
      </c>
      <c r="R35" t="s">
        <v>1682</v>
      </c>
      <c r="S35" t="s">
        <v>1682</v>
      </c>
      <c r="T35" t="s">
        <v>1682</v>
      </c>
      <c r="U35" t="s">
        <v>1683</v>
      </c>
      <c r="V35" t="s">
        <v>1682</v>
      </c>
      <c r="W35" t="s">
        <v>1682</v>
      </c>
      <c r="X35" t="s">
        <v>1682</v>
      </c>
      <c r="Y35" t="s">
        <v>1682</v>
      </c>
    </row>
    <row r="36" spans="1:25" x14ac:dyDescent="0.25">
      <c r="A36" t="s">
        <v>1146</v>
      </c>
      <c r="B36">
        <v>1.10729887988422</v>
      </c>
      <c r="C36">
        <v>-6.7055012664295893E-2</v>
      </c>
      <c r="D36">
        <v>-6.7055012664295893E-2</v>
      </c>
      <c r="E36">
        <v>-6.7055012664295893E-2</v>
      </c>
      <c r="F36">
        <v>0.76497017982690596</v>
      </c>
      <c r="G36">
        <v>0.74428212102722302</v>
      </c>
      <c r="H36">
        <v>0.49677711364336002</v>
      </c>
      <c r="I36">
        <v>-6.7055012664295893E-2</v>
      </c>
      <c r="J36">
        <v>0.77742176871497004</v>
      </c>
      <c r="K36">
        <v>0.30405012091045502</v>
      </c>
      <c r="L36">
        <v>1.6220248422380299</v>
      </c>
      <c r="M36">
        <v>0.62353081703148205</v>
      </c>
      <c r="N36" t="s">
        <v>1683</v>
      </c>
      <c r="O36" t="s">
        <v>1073</v>
      </c>
      <c r="P36" t="s">
        <v>1073</v>
      </c>
      <c r="Q36" t="s">
        <v>1073</v>
      </c>
      <c r="R36" t="s">
        <v>1683</v>
      </c>
      <c r="S36" t="s">
        <v>1683</v>
      </c>
      <c r="T36" t="s">
        <v>1683</v>
      </c>
      <c r="U36" t="s">
        <v>1073</v>
      </c>
      <c r="V36" t="s">
        <v>1683</v>
      </c>
      <c r="W36" t="s">
        <v>1682</v>
      </c>
      <c r="X36" t="s">
        <v>1683</v>
      </c>
      <c r="Y36" t="s">
        <v>1683</v>
      </c>
    </row>
    <row r="37" spans="1:25" x14ac:dyDescent="0.25">
      <c r="A37" t="s">
        <v>1148</v>
      </c>
      <c r="B37">
        <v>1.10729887988422</v>
      </c>
      <c r="C37">
        <v>1.05647881142156</v>
      </c>
      <c r="D37">
        <v>1.05647881142156</v>
      </c>
      <c r="E37">
        <v>1.05647881142156</v>
      </c>
      <c r="F37">
        <v>0.76497017982690596</v>
      </c>
      <c r="G37">
        <v>1.7496224940560099</v>
      </c>
      <c r="H37">
        <v>0.49677711364336002</v>
      </c>
      <c r="I37">
        <v>1.05647881142156</v>
      </c>
      <c r="J37">
        <v>1.3648137257317901</v>
      </c>
      <c r="K37">
        <v>0.44248851936032002</v>
      </c>
      <c r="L37">
        <v>1.6220248422380299</v>
      </c>
      <c r="M37">
        <v>1.61531664099962</v>
      </c>
      <c r="N37" t="s">
        <v>1683</v>
      </c>
      <c r="O37" t="s">
        <v>1073</v>
      </c>
      <c r="P37" t="s">
        <v>1073</v>
      </c>
      <c r="Q37" t="s">
        <v>1073</v>
      </c>
      <c r="R37" t="s">
        <v>1683</v>
      </c>
      <c r="S37" t="s">
        <v>1682</v>
      </c>
      <c r="T37" t="s">
        <v>1683</v>
      </c>
      <c r="U37" t="s">
        <v>1073</v>
      </c>
      <c r="V37" t="s">
        <v>1682</v>
      </c>
      <c r="W37" t="s">
        <v>1682</v>
      </c>
      <c r="X37" t="s">
        <v>1683</v>
      </c>
      <c r="Y37" t="s">
        <v>1682</v>
      </c>
    </row>
    <row r="38" spans="1:25" x14ac:dyDescent="0.25">
      <c r="A38" t="s">
        <v>1150</v>
      </c>
      <c r="B38">
        <v>1.0395000845514899</v>
      </c>
      <c r="C38">
        <v>0.81807812029902505</v>
      </c>
      <c r="D38">
        <v>0.81807812029902505</v>
      </c>
      <c r="E38">
        <v>0.81807812029902505</v>
      </c>
      <c r="F38">
        <v>0.83232687578022502</v>
      </c>
      <c r="G38">
        <v>0.67790932247871305</v>
      </c>
      <c r="H38">
        <v>1.1068991199074401</v>
      </c>
      <c r="I38">
        <v>0.81807812029902505</v>
      </c>
      <c r="J38">
        <v>0.55516147169879804</v>
      </c>
      <c r="K38">
        <v>1.1254473501439499</v>
      </c>
      <c r="L38">
        <v>0.71736892448411904</v>
      </c>
      <c r="M38">
        <v>0.17866747194902899</v>
      </c>
      <c r="N38" t="s">
        <v>1682</v>
      </c>
      <c r="O38" t="s">
        <v>1073</v>
      </c>
      <c r="P38" t="s">
        <v>1073</v>
      </c>
      <c r="Q38" t="s">
        <v>1073</v>
      </c>
      <c r="R38" t="s">
        <v>1682</v>
      </c>
      <c r="S38" t="s">
        <v>1682</v>
      </c>
      <c r="T38" t="s">
        <v>1682</v>
      </c>
      <c r="U38" t="s">
        <v>1073</v>
      </c>
      <c r="V38" t="s">
        <v>1682</v>
      </c>
      <c r="W38" t="s">
        <v>1682</v>
      </c>
      <c r="X38" t="s">
        <v>1682</v>
      </c>
      <c r="Y38" t="s">
        <v>1682</v>
      </c>
    </row>
    <row r="39" spans="1:25" x14ac:dyDescent="0.25">
      <c r="A39" t="s">
        <v>1152</v>
      </c>
      <c r="B39">
        <v>2.1758494123740699</v>
      </c>
      <c r="C39">
        <v>1.1681427690872701</v>
      </c>
      <c r="D39">
        <v>0.224362432562216</v>
      </c>
      <c r="E39">
        <v>1.0038462599393601</v>
      </c>
      <c r="F39">
        <v>1.3828293378630301</v>
      </c>
      <c r="G39">
        <v>0.64168908618101395</v>
      </c>
      <c r="H39">
        <v>0.63338078505776396</v>
      </c>
      <c r="I39">
        <v>1.0038462599393601</v>
      </c>
      <c r="J39">
        <v>0.844610171530911</v>
      </c>
      <c r="K39">
        <v>2.06225465948215</v>
      </c>
      <c r="L39">
        <v>1.07072623993105</v>
      </c>
      <c r="M39">
        <v>0.68658612913267802</v>
      </c>
      <c r="N39" t="s">
        <v>1682</v>
      </c>
      <c r="O39" t="s">
        <v>1682</v>
      </c>
      <c r="P39" t="s">
        <v>1682</v>
      </c>
      <c r="Q39" t="s">
        <v>1073</v>
      </c>
      <c r="R39" t="s">
        <v>1682</v>
      </c>
      <c r="S39" t="s">
        <v>1682</v>
      </c>
      <c r="T39" t="s">
        <v>1682</v>
      </c>
      <c r="U39" t="s">
        <v>1073</v>
      </c>
      <c r="V39" t="s">
        <v>1682</v>
      </c>
      <c r="W39" t="s">
        <v>1682</v>
      </c>
      <c r="X39" t="s">
        <v>1682</v>
      </c>
      <c r="Y39" t="s">
        <v>1682</v>
      </c>
    </row>
    <row r="40" spans="1:25" x14ac:dyDescent="0.25">
      <c r="A40" t="s">
        <v>1154</v>
      </c>
      <c r="B40">
        <v>2.5546482906044101</v>
      </c>
      <c r="C40">
        <v>2.5546482906044101</v>
      </c>
      <c r="D40">
        <v>2.5546482906044101</v>
      </c>
      <c r="E40">
        <v>2.5546482906044101</v>
      </c>
      <c r="F40">
        <v>2.5546482906044101</v>
      </c>
      <c r="G40">
        <v>2.5546482906044101</v>
      </c>
      <c r="H40">
        <v>2.5546482906044101</v>
      </c>
      <c r="I40">
        <v>2.5546482906044101</v>
      </c>
      <c r="J40">
        <v>2.5546482906044101</v>
      </c>
      <c r="K40">
        <v>2.5546482906044101</v>
      </c>
      <c r="L40">
        <v>2.5546482906044101</v>
      </c>
      <c r="M40">
        <v>2.5546482906044101</v>
      </c>
      <c r="N40" t="s">
        <v>1073</v>
      </c>
      <c r="O40" t="s">
        <v>1073</v>
      </c>
      <c r="P40" t="s">
        <v>1073</v>
      </c>
      <c r="Q40" t="s">
        <v>1073</v>
      </c>
      <c r="R40" t="s">
        <v>1073</v>
      </c>
      <c r="S40" t="s">
        <v>1073</v>
      </c>
      <c r="T40" t="s">
        <v>1073</v>
      </c>
      <c r="U40" t="s">
        <v>1073</v>
      </c>
      <c r="V40" t="s">
        <v>1073</v>
      </c>
      <c r="W40" t="s">
        <v>1073</v>
      </c>
      <c r="X40" t="s">
        <v>1073</v>
      </c>
      <c r="Y40" t="s">
        <v>1073</v>
      </c>
    </row>
    <row r="41" spans="1:25" x14ac:dyDescent="0.25">
      <c r="A41" t="s">
        <v>1156</v>
      </c>
      <c r="B41">
        <v>1.29878933619426</v>
      </c>
      <c r="C41">
        <v>1.8486983074738901</v>
      </c>
      <c r="D41">
        <v>2.0068791521774099</v>
      </c>
      <c r="E41">
        <v>1.1978147257389999</v>
      </c>
      <c r="F41">
        <v>3.0775949394920401</v>
      </c>
      <c r="G41">
        <v>2.3653991129860601</v>
      </c>
      <c r="H41">
        <v>1.5907052999315601</v>
      </c>
      <c r="I41">
        <v>2.9033527967851298</v>
      </c>
      <c r="J41">
        <v>3.8605538416151899</v>
      </c>
      <c r="K41">
        <v>0.27022425355473001</v>
      </c>
      <c r="L41">
        <v>2.5337529817814799</v>
      </c>
      <c r="M41">
        <v>0.423904366731297</v>
      </c>
      <c r="N41" t="s">
        <v>1683</v>
      </c>
      <c r="O41" t="s">
        <v>1683</v>
      </c>
      <c r="P41" t="s">
        <v>1683</v>
      </c>
      <c r="Q41" t="s">
        <v>1073</v>
      </c>
      <c r="R41" t="s">
        <v>1683</v>
      </c>
      <c r="S41" t="s">
        <v>1682</v>
      </c>
      <c r="T41" t="s">
        <v>1682</v>
      </c>
      <c r="U41" t="s">
        <v>1683</v>
      </c>
      <c r="V41" t="s">
        <v>1683</v>
      </c>
      <c r="W41" t="s">
        <v>1682</v>
      </c>
      <c r="X41" t="s">
        <v>1683</v>
      </c>
      <c r="Y41" t="s">
        <v>1682</v>
      </c>
    </row>
    <row r="42" spans="1:25" x14ac:dyDescent="0.25">
      <c r="A42" t="s">
        <v>1158</v>
      </c>
      <c r="B42">
        <v>0.92722772835655498</v>
      </c>
      <c r="C42">
        <v>1.8486983074738901</v>
      </c>
      <c r="D42">
        <v>2.0068791521774099</v>
      </c>
      <c r="E42">
        <v>2.1486947401549799</v>
      </c>
      <c r="F42">
        <v>2.9335237254309701</v>
      </c>
      <c r="G42">
        <v>2.8279506256342</v>
      </c>
      <c r="H42">
        <v>2.0186125551732301</v>
      </c>
      <c r="I42">
        <v>2.9033527967851298</v>
      </c>
      <c r="J42">
        <v>4.03897755096102</v>
      </c>
      <c r="K42">
        <v>1.9099430668233499</v>
      </c>
      <c r="L42">
        <v>2.9079983069040898</v>
      </c>
      <c r="M42">
        <v>1.9567530697470401</v>
      </c>
      <c r="N42" t="s">
        <v>1682</v>
      </c>
      <c r="O42" t="s">
        <v>1683</v>
      </c>
      <c r="P42" t="s">
        <v>1683</v>
      </c>
      <c r="Q42" t="s">
        <v>1073</v>
      </c>
      <c r="R42" t="s">
        <v>1682</v>
      </c>
      <c r="S42" t="s">
        <v>1682</v>
      </c>
      <c r="T42" t="s">
        <v>1682</v>
      </c>
      <c r="U42" t="s">
        <v>1683</v>
      </c>
      <c r="V42" t="s">
        <v>1682</v>
      </c>
      <c r="W42" t="s">
        <v>1682</v>
      </c>
      <c r="X42" t="s">
        <v>1682</v>
      </c>
      <c r="Y42" t="s">
        <v>1682</v>
      </c>
    </row>
    <row r="43" spans="1:25" x14ac:dyDescent="0.25">
      <c r="A43" t="s">
        <v>1160</v>
      </c>
      <c r="B43">
        <v>1.29878933619426</v>
      </c>
      <c r="C43">
        <v>1.8486983074738901</v>
      </c>
      <c r="D43">
        <v>2.0068791521774099</v>
      </c>
      <c r="E43">
        <v>3.3899317761505201</v>
      </c>
      <c r="F43">
        <v>3.0775949394920401</v>
      </c>
      <c r="G43">
        <v>2.9880342198808698</v>
      </c>
      <c r="H43">
        <v>2.0264904060773201</v>
      </c>
      <c r="I43">
        <v>2.9033527967851298</v>
      </c>
      <c r="J43">
        <v>3.8605538416151899</v>
      </c>
      <c r="K43">
        <v>2.07230872677978</v>
      </c>
      <c r="L43">
        <v>2.5337529817814799</v>
      </c>
      <c r="M43">
        <v>2.2474886797681499</v>
      </c>
      <c r="N43" t="s">
        <v>1683</v>
      </c>
      <c r="O43" t="s">
        <v>1683</v>
      </c>
      <c r="P43" t="s">
        <v>1683</v>
      </c>
      <c r="Q43" t="s">
        <v>1073</v>
      </c>
      <c r="R43" t="s">
        <v>1683</v>
      </c>
      <c r="S43" t="s">
        <v>1683</v>
      </c>
      <c r="T43" t="s">
        <v>1683</v>
      </c>
      <c r="U43" t="s">
        <v>1683</v>
      </c>
      <c r="V43" t="s">
        <v>1683</v>
      </c>
      <c r="W43" t="s">
        <v>1683</v>
      </c>
      <c r="X43" t="s">
        <v>1683</v>
      </c>
      <c r="Y43" t="s">
        <v>1683</v>
      </c>
    </row>
    <row r="44" spans="1:25" x14ac:dyDescent="0.25">
      <c r="A44" t="s">
        <v>1162</v>
      </c>
      <c r="B44">
        <v>1.3805724635860099</v>
      </c>
      <c r="C44">
        <v>1.2204603897537101</v>
      </c>
      <c r="D44">
        <v>0.74809258968838499</v>
      </c>
      <c r="E44">
        <v>1.4448597816108399</v>
      </c>
      <c r="F44">
        <v>1.2428226388285499</v>
      </c>
      <c r="G44">
        <v>1.5714115707904801</v>
      </c>
      <c r="H44">
        <v>1.0095640773949699</v>
      </c>
      <c r="I44">
        <v>1.1019578541078301</v>
      </c>
      <c r="J44">
        <v>2.1844049266565602</v>
      </c>
      <c r="K44">
        <v>1.4522380510566899</v>
      </c>
      <c r="L44">
        <v>0.88217142288723904</v>
      </c>
      <c r="M44">
        <v>1.91962544899169</v>
      </c>
      <c r="N44" t="s">
        <v>1682</v>
      </c>
      <c r="O44" t="s">
        <v>1683</v>
      </c>
      <c r="P44" t="s">
        <v>1683</v>
      </c>
      <c r="Q44" t="s">
        <v>1073</v>
      </c>
      <c r="R44" t="s">
        <v>1682</v>
      </c>
      <c r="S44" t="s">
        <v>1682</v>
      </c>
      <c r="T44" t="s">
        <v>1682</v>
      </c>
      <c r="U44" t="s">
        <v>1683</v>
      </c>
      <c r="V44" t="s">
        <v>1682</v>
      </c>
      <c r="W44" t="s">
        <v>1682</v>
      </c>
      <c r="X44" t="s">
        <v>1683</v>
      </c>
      <c r="Y44" t="s">
        <v>1682</v>
      </c>
    </row>
    <row r="45" spans="1:25" x14ac:dyDescent="0.25">
      <c r="A45" t="s">
        <v>1164</v>
      </c>
      <c r="B45">
        <v>1.01690828438404</v>
      </c>
      <c r="C45">
        <v>1.2204603897537101</v>
      </c>
      <c r="D45">
        <v>0.74809258968838499</v>
      </c>
      <c r="E45">
        <v>1.27586293538887</v>
      </c>
      <c r="F45">
        <v>1.3063537968158301</v>
      </c>
      <c r="G45">
        <v>7.4179538589334196E-2</v>
      </c>
      <c r="H45">
        <v>0.71993499878395795</v>
      </c>
      <c r="I45">
        <v>1.1019578541078301</v>
      </c>
      <c r="J45">
        <v>1.86412098366574</v>
      </c>
      <c r="K45">
        <v>1.9328333165767</v>
      </c>
      <c r="L45">
        <v>0.88217142288723904</v>
      </c>
      <c r="M45">
        <v>1.6021684061349699</v>
      </c>
      <c r="N45" t="s">
        <v>1683</v>
      </c>
      <c r="O45" t="s">
        <v>1683</v>
      </c>
      <c r="P45" t="s">
        <v>1683</v>
      </c>
      <c r="Q45" t="s">
        <v>1073</v>
      </c>
      <c r="R45" t="s">
        <v>1683</v>
      </c>
      <c r="S45" t="s">
        <v>1682</v>
      </c>
      <c r="T45" t="s">
        <v>1683</v>
      </c>
      <c r="U45" t="s">
        <v>1683</v>
      </c>
      <c r="V45" t="s">
        <v>1683</v>
      </c>
      <c r="W45" t="s">
        <v>1682</v>
      </c>
      <c r="X45" t="s">
        <v>1683</v>
      </c>
      <c r="Y45" t="s">
        <v>1683</v>
      </c>
    </row>
    <row r="46" spans="1:25" x14ac:dyDescent="0.25">
      <c r="A46" t="s">
        <v>1166</v>
      </c>
      <c r="B46">
        <v>0.26537547831332797</v>
      </c>
      <c r="C46">
        <v>0.46229232985038599</v>
      </c>
      <c r="D46">
        <v>1.3462106281799</v>
      </c>
      <c r="E46">
        <v>1.0646883568136301</v>
      </c>
      <c r="F46">
        <v>1.21805549363845</v>
      </c>
      <c r="G46">
        <v>1.4644885501762801</v>
      </c>
      <c r="H46">
        <v>0.52204226815558297</v>
      </c>
      <c r="I46">
        <v>1.1019578541078301</v>
      </c>
      <c r="J46">
        <v>0.78404125024125604</v>
      </c>
      <c r="K46">
        <v>1.4460868550244499</v>
      </c>
      <c r="L46">
        <v>0.88217142288723904</v>
      </c>
      <c r="M46">
        <v>1.0078123137325401</v>
      </c>
      <c r="N46" t="s">
        <v>1682</v>
      </c>
      <c r="O46" t="s">
        <v>1682</v>
      </c>
      <c r="P46" t="s">
        <v>1682</v>
      </c>
      <c r="Q46" t="s">
        <v>1073</v>
      </c>
      <c r="R46" t="s">
        <v>1682</v>
      </c>
      <c r="S46" t="s">
        <v>1682</v>
      </c>
      <c r="T46" t="s">
        <v>1682</v>
      </c>
      <c r="U46" t="s">
        <v>1683</v>
      </c>
      <c r="V46" t="s">
        <v>1682</v>
      </c>
      <c r="W46" t="s">
        <v>1682</v>
      </c>
      <c r="X46" t="s">
        <v>1683</v>
      </c>
      <c r="Y46" t="s">
        <v>1682</v>
      </c>
    </row>
    <row r="47" spans="1:25" x14ac:dyDescent="0.25">
      <c r="A47" t="s">
        <v>1168</v>
      </c>
      <c r="B47">
        <v>9.2796954158816405E-2</v>
      </c>
      <c r="C47">
        <v>-4.4691968685031301E-2</v>
      </c>
      <c r="D47">
        <v>0.45499278417416</v>
      </c>
      <c r="E47">
        <v>0.30327698149347998</v>
      </c>
      <c r="F47">
        <v>1.4070703017961499</v>
      </c>
      <c r="G47">
        <v>0.53343406844359997</v>
      </c>
      <c r="H47">
        <v>-0.25526910067529301</v>
      </c>
      <c r="I47">
        <v>1.9629361222622701</v>
      </c>
      <c r="J47">
        <v>0.411052509015988</v>
      </c>
      <c r="K47">
        <v>0.48868421822557201</v>
      </c>
      <c r="L47">
        <v>0.56361995779928298</v>
      </c>
      <c r="M47">
        <v>-6.4730463985945105E-2</v>
      </c>
      <c r="N47" t="s">
        <v>1682</v>
      </c>
      <c r="O47" t="s">
        <v>1682</v>
      </c>
      <c r="P47" t="s">
        <v>1683</v>
      </c>
      <c r="Q47" t="s">
        <v>1073</v>
      </c>
      <c r="R47" t="s">
        <v>1682</v>
      </c>
      <c r="S47" t="s">
        <v>1682</v>
      </c>
      <c r="T47" t="s">
        <v>1682</v>
      </c>
      <c r="U47" t="s">
        <v>1683</v>
      </c>
      <c r="V47" t="s">
        <v>1682</v>
      </c>
      <c r="W47" t="s">
        <v>1682</v>
      </c>
      <c r="X47" t="s">
        <v>1682</v>
      </c>
      <c r="Y47" t="s">
        <v>1682</v>
      </c>
    </row>
    <row r="48" spans="1:25" x14ac:dyDescent="0.25">
      <c r="A48" t="s">
        <v>1170</v>
      </c>
      <c r="B48">
        <v>0.95272317066734202</v>
      </c>
      <c r="C48">
        <v>1.6506669942646199</v>
      </c>
      <c r="D48">
        <v>0.45499278417416</v>
      </c>
      <c r="E48">
        <v>0.96544363926376597</v>
      </c>
      <c r="F48">
        <v>1.3019256241441699</v>
      </c>
      <c r="G48">
        <v>0.90170743826404398</v>
      </c>
      <c r="H48">
        <v>1.2529213493749201</v>
      </c>
      <c r="I48">
        <v>1.9629361222622701</v>
      </c>
      <c r="J48">
        <v>0.444486230489953</v>
      </c>
      <c r="K48">
        <v>1.45583013306177</v>
      </c>
      <c r="L48">
        <v>1.27902343153634</v>
      </c>
      <c r="M48">
        <v>0.87133904946969398</v>
      </c>
      <c r="N48" t="s">
        <v>1682</v>
      </c>
      <c r="O48" t="s">
        <v>1683</v>
      </c>
      <c r="P48" t="s">
        <v>1683</v>
      </c>
      <c r="Q48" t="s">
        <v>1073</v>
      </c>
      <c r="R48" t="s">
        <v>1682</v>
      </c>
      <c r="S48" t="s">
        <v>1682</v>
      </c>
      <c r="T48" t="s">
        <v>1682</v>
      </c>
      <c r="U48" t="s">
        <v>1683</v>
      </c>
      <c r="V48" t="s">
        <v>1682</v>
      </c>
      <c r="W48" t="s">
        <v>1682</v>
      </c>
      <c r="X48" t="s">
        <v>1682</v>
      </c>
      <c r="Y48" t="s">
        <v>1682</v>
      </c>
    </row>
    <row r="49" spans="1:25" x14ac:dyDescent="0.25">
      <c r="A49" t="s">
        <v>1172</v>
      </c>
      <c r="B49">
        <v>0.89504409343485003</v>
      </c>
      <c r="C49">
        <v>1.6506669942646199</v>
      </c>
      <c r="D49">
        <v>0.45499278417416</v>
      </c>
      <c r="E49">
        <v>1.5336004327849599</v>
      </c>
      <c r="F49">
        <v>1.1262391364077999</v>
      </c>
      <c r="G49">
        <v>1.2817022448944899</v>
      </c>
      <c r="H49">
        <v>1.3123837566375101</v>
      </c>
      <c r="I49">
        <v>1.9629361222622701</v>
      </c>
      <c r="J49">
        <v>0.46777926382457102</v>
      </c>
      <c r="K49">
        <v>2.0342510231256998</v>
      </c>
      <c r="L49">
        <v>1.1102095260951499</v>
      </c>
      <c r="M49">
        <v>0.70410767625422999</v>
      </c>
      <c r="N49" t="s">
        <v>1683</v>
      </c>
      <c r="O49" t="s">
        <v>1683</v>
      </c>
      <c r="P49" t="s">
        <v>1683</v>
      </c>
      <c r="Q49" t="s">
        <v>1073</v>
      </c>
      <c r="R49" t="s">
        <v>1682</v>
      </c>
      <c r="S49" t="s">
        <v>1682</v>
      </c>
      <c r="T49" t="s">
        <v>1682</v>
      </c>
      <c r="U49" t="s">
        <v>1683</v>
      </c>
      <c r="V49" t="s">
        <v>1683</v>
      </c>
      <c r="W49" t="s">
        <v>1682</v>
      </c>
      <c r="X49" t="s">
        <v>1683</v>
      </c>
      <c r="Y49" t="s">
        <v>1683</v>
      </c>
    </row>
    <row r="50" spans="1:25" x14ac:dyDescent="0.25">
      <c r="A50" t="s">
        <v>1174</v>
      </c>
      <c r="B50">
        <v>3.69303218366694</v>
      </c>
      <c r="C50">
        <v>1.0484494699459199</v>
      </c>
      <c r="D50">
        <v>1.0484494699459199</v>
      </c>
      <c r="E50">
        <v>1.0484494699459199</v>
      </c>
      <c r="F50">
        <v>1.0484494699459199</v>
      </c>
      <c r="G50">
        <v>1.72401151703879</v>
      </c>
      <c r="H50">
        <v>2.1393086051550601</v>
      </c>
      <c r="I50">
        <v>1.0484494699459199</v>
      </c>
      <c r="J50">
        <v>1.0484494699459199</v>
      </c>
      <c r="K50">
        <v>3.4781561161729799</v>
      </c>
      <c r="L50">
        <v>1.0484494699459199</v>
      </c>
      <c r="M50">
        <v>1.6437847336760401</v>
      </c>
      <c r="N50" t="s">
        <v>1683</v>
      </c>
      <c r="O50" t="s">
        <v>1073</v>
      </c>
      <c r="P50" t="s">
        <v>1073</v>
      </c>
      <c r="Q50" t="s">
        <v>1073</v>
      </c>
      <c r="R50" t="s">
        <v>1073</v>
      </c>
      <c r="S50" t="s">
        <v>1683</v>
      </c>
      <c r="T50" t="s">
        <v>1683</v>
      </c>
      <c r="U50" t="s">
        <v>1073</v>
      </c>
      <c r="V50" t="s">
        <v>1073</v>
      </c>
      <c r="W50" t="s">
        <v>1683</v>
      </c>
      <c r="X50" t="s">
        <v>1073</v>
      </c>
      <c r="Y50" t="s">
        <v>1682</v>
      </c>
    </row>
    <row r="51" spans="1:25" x14ac:dyDescent="0.25">
      <c r="A51" t="s">
        <v>1176</v>
      </c>
      <c r="B51">
        <v>3.69303218366694</v>
      </c>
      <c r="C51">
        <v>4.2876875486426202</v>
      </c>
      <c r="D51">
        <v>4.2876875486426202</v>
      </c>
      <c r="E51">
        <v>4.2876875486426202</v>
      </c>
      <c r="F51">
        <v>4.2876875486426202</v>
      </c>
      <c r="G51">
        <v>1.72401151703879</v>
      </c>
      <c r="H51">
        <v>2.1393086051550601</v>
      </c>
      <c r="I51">
        <v>4.2876875486426202</v>
      </c>
      <c r="J51">
        <v>4.2876875486426202</v>
      </c>
      <c r="K51">
        <v>3.4781561161729799</v>
      </c>
      <c r="L51">
        <v>4.2876875486426202</v>
      </c>
      <c r="M51">
        <v>1.82510589358224</v>
      </c>
      <c r="N51" t="s">
        <v>1683</v>
      </c>
      <c r="O51" t="s">
        <v>1073</v>
      </c>
      <c r="P51" t="s">
        <v>1073</v>
      </c>
      <c r="Q51" t="s">
        <v>1073</v>
      </c>
      <c r="R51" t="s">
        <v>1073</v>
      </c>
      <c r="S51" t="s">
        <v>1683</v>
      </c>
      <c r="T51" t="s">
        <v>1683</v>
      </c>
      <c r="U51" t="s">
        <v>1073</v>
      </c>
      <c r="V51" t="s">
        <v>1073</v>
      </c>
      <c r="W51" t="s">
        <v>1683</v>
      </c>
      <c r="X51" t="s">
        <v>1073</v>
      </c>
      <c r="Y51" t="s">
        <v>1683</v>
      </c>
    </row>
    <row r="52" spans="1:25" x14ac:dyDescent="0.25">
      <c r="A52" t="s">
        <v>1178</v>
      </c>
      <c r="B52">
        <v>0.195355278871398</v>
      </c>
      <c r="C52">
        <v>0.195355278871398</v>
      </c>
      <c r="D52">
        <v>0.195355278871398</v>
      </c>
      <c r="E52">
        <v>0.195355278871398</v>
      </c>
      <c r="F52">
        <v>0.195355278871398</v>
      </c>
      <c r="G52">
        <v>0.195355278871398</v>
      </c>
      <c r="H52">
        <v>0.195355278871398</v>
      </c>
      <c r="I52">
        <v>0.195355278871398</v>
      </c>
      <c r="J52">
        <v>0.195355278871398</v>
      </c>
      <c r="K52">
        <v>0.195355278871398</v>
      </c>
      <c r="L52">
        <v>0.195355278871398</v>
      </c>
      <c r="M52">
        <v>0.195355278871398</v>
      </c>
      <c r="N52" t="s">
        <v>1073</v>
      </c>
      <c r="O52" t="s">
        <v>1073</v>
      </c>
      <c r="P52" t="s">
        <v>1073</v>
      </c>
      <c r="Q52" t="s">
        <v>1073</v>
      </c>
      <c r="R52" t="s">
        <v>1073</v>
      </c>
      <c r="S52" t="s">
        <v>1073</v>
      </c>
      <c r="T52" t="s">
        <v>1073</v>
      </c>
      <c r="U52" t="s">
        <v>1073</v>
      </c>
      <c r="V52" t="s">
        <v>1073</v>
      </c>
      <c r="W52" t="s">
        <v>1073</v>
      </c>
      <c r="X52" t="s">
        <v>1073</v>
      </c>
      <c r="Y52" t="s">
        <v>1073</v>
      </c>
    </row>
    <row r="53" spans="1:25" x14ac:dyDescent="0.25">
      <c r="A53" t="s">
        <v>1180</v>
      </c>
      <c r="B53">
        <v>-0.36396013552772299</v>
      </c>
      <c r="C53">
        <v>-0.36396013552772299</v>
      </c>
      <c r="D53">
        <v>-0.36396013552772299</v>
      </c>
      <c r="E53">
        <v>-0.36396013552772299</v>
      </c>
      <c r="F53">
        <v>-0.72258345560322601</v>
      </c>
      <c r="G53">
        <v>0.101454403487528</v>
      </c>
      <c r="H53">
        <v>-0.36396013552772299</v>
      </c>
      <c r="I53">
        <v>-0.36396013552772299</v>
      </c>
      <c r="J53">
        <v>0.96037741284173395</v>
      </c>
      <c r="K53">
        <v>0.14888344913328799</v>
      </c>
      <c r="L53">
        <v>0.15897231842831899</v>
      </c>
      <c r="M53">
        <v>-0.37616680165079303</v>
      </c>
      <c r="N53" t="s">
        <v>1073</v>
      </c>
      <c r="O53" t="s">
        <v>1073</v>
      </c>
      <c r="P53" t="s">
        <v>1073</v>
      </c>
      <c r="Q53" t="s">
        <v>1073</v>
      </c>
      <c r="R53" t="s">
        <v>1683</v>
      </c>
      <c r="S53" t="s">
        <v>1683</v>
      </c>
      <c r="T53" t="s">
        <v>1073</v>
      </c>
      <c r="U53" t="s">
        <v>1073</v>
      </c>
      <c r="V53" t="s">
        <v>1683</v>
      </c>
      <c r="W53" t="s">
        <v>1683</v>
      </c>
      <c r="X53" t="s">
        <v>1683</v>
      </c>
      <c r="Y53" t="s">
        <v>1683</v>
      </c>
    </row>
    <row r="54" spans="1:25" x14ac:dyDescent="0.25">
      <c r="A54" t="s">
        <v>1182</v>
      </c>
      <c r="B54">
        <v>0.72831086133519496</v>
      </c>
      <c r="C54">
        <v>0.72831086133519496</v>
      </c>
      <c r="D54">
        <v>0.72831086133519496</v>
      </c>
      <c r="E54">
        <v>0.72831086133519496</v>
      </c>
      <c r="F54">
        <v>-0.72258345560322601</v>
      </c>
      <c r="G54">
        <v>0.101454403487528</v>
      </c>
      <c r="H54">
        <v>0.72831086133519496</v>
      </c>
      <c r="I54">
        <v>0.72831086133519496</v>
      </c>
      <c r="J54">
        <v>0.96037741284173395</v>
      </c>
      <c r="K54">
        <v>0.14888344913328799</v>
      </c>
      <c r="L54">
        <v>0.15897231842831899</v>
      </c>
      <c r="M54">
        <v>-0.37616680165079303</v>
      </c>
      <c r="N54" t="s">
        <v>1073</v>
      </c>
      <c r="O54" t="s">
        <v>1073</v>
      </c>
      <c r="P54" t="s">
        <v>1073</v>
      </c>
      <c r="Q54" t="s">
        <v>1073</v>
      </c>
      <c r="R54" t="s">
        <v>1683</v>
      </c>
      <c r="S54" t="s">
        <v>1683</v>
      </c>
      <c r="T54" t="s">
        <v>1073</v>
      </c>
      <c r="U54" t="s">
        <v>1073</v>
      </c>
      <c r="V54" t="s">
        <v>1683</v>
      </c>
      <c r="W54" t="s">
        <v>1683</v>
      </c>
      <c r="X54" t="s">
        <v>1683</v>
      </c>
      <c r="Y54" t="s">
        <v>1683</v>
      </c>
    </row>
    <row r="55" spans="1:25" x14ac:dyDescent="0.25">
      <c r="A55" t="s">
        <v>1184</v>
      </c>
      <c r="B55">
        <v>0.17091484684984501</v>
      </c>
      <c r="C55">
        <v>0.17091484684984501</v>
      </c>
      <c r="D55">
        <v>0.17091484684984501</v>
      </c>
      <c r="E55">
        <v>0.17091484684984501</v>
      </c>
      <c r="F55">
        <v>-0.72258345560322601</v>
      </c>
      <c r="G55">
        <v>0.101454403487528</v>
      </c>
      <c r="H55">
        <v>0.17091484684984501</v>
      </c>
      <c r="I55">
        <v>0.17091484684984501</v>
      </c>
      <c r="J55">
        <v>0.96037741284173395</v>
      </c>
      <c r="K55">
        <v>0.14888344913328799</v>
      </c>
      <c r="L55">
        <v>0.15897231842831899</v>
      </c>
      <c r="M55">
        <v>-0.37616680165079303</v>
      </c>
      <c r="N55" t="s">
        <v>1073</v>
      </c>
      <c r="O55" t="s">
        <v>1073</v>
      </c>
      <c r="P55" t="s">
        <v>1073</v>
      </c>
      <c r="Q55" t="s">
        <v>1073</v>
      </c>
      <c r="R55" t="s">
        <v>1683</v>
      </c>
      <c r="S55" t="s">
        <v>1683</v>
      </c>
      <c r="T55" t="s">
        <v>1073</v>
      </c>
      <c r="U55" t="s">
        <v>1073</v>
      </c>
      <c r="V55" t="s">
        <v>1683</v>
      </c>
      <c r="W55" t="s">
        <v>1683</v>
      </c>
      <c r="X55" t="s">
        <v>1683</v>
      </c>
      <c r="Y55" t="s">
        <v>1683</v>
      </c>
    </row>
    <row r="56" spans="1:25" x14ac:dyDescent="0.25">
      <c r="A56" t="s">
        <v>1186</v>
      </c>
      <c r="B56">
        <v>-9.2317732951577598E-3</v>
      </c>
      <c r="C56">
        <v>0.48696104744028901</v>
      </c>
      <c r="D56">
        <v>-4.7911181136332401E-2</v>
      </c>
      <c r="E56">
        <v>-4.7911181136332401E-2</v>
      </c>
      <c r="F56">
        <v>-4.7911181136332401E-2</v>
      </c>
      <c r="G56">
        <v>0.14569017861622599</v>
      </c>
      <c r="H56">
        <v>-0.88447405340780805</v>
      </c>
      <c r="I56">
        <v>-0.151710705823978</v>
      </c>
      <c r="J56">
        <v>7.2488280534906593E-2</v>
      </c>
      <c r="K56">
        <v>-2.4060572669331901E-2</v>
      </c>
      <c r="L56">
        <v>-4.7911181136332401E-2</v>
      </c>
      <c r="M56">
        <v>0.66825359142350504</v>
      </c>
      <c r="N56" t="s">
        <v>1682</v>
      </c>
      <c r="O56" t="s">
        <v>1683</v>
      </c>
      <c r="P56" t="s">
        <v>1073</v>
      </c>
      <c r="Q56" t="s">
        <v>1073</v>
      </c>
      <c r="R56" t="s">
        <v>1073</v>
      </c>
      <c r="S56" t="s">
        <v>1682</v>
      </c>
      <c r="T56" t="s">
        <v>1683</v>
      </c>
      <c r="U56" t="s">
        <v>1682</v>
      </c>
      <c r="V56" t="s">
        <v>1683</v>
      </c>
      <c r="W56" t="s">
        <v>1682</v>
      </c>
      <c r="X56" t="s">
        <v>1073</v>
      </c>
      <c r="Y56" t="s">
        <v>1682</v>
      </c>
    </row>
    <row r="57" spans="1:25" x14ac:dyDescent="0.25">
      <c r="A57" t="s">
        <v>1188</v>
      </c>
      <c r="B57">
        <v>1.31330207699935</v>
      </c>
      <c r="C57">
        <v>0.48696104744028901</v>
      </c>
      <c r="D57">
        <v>0.62356795071535498</v>
      </c>
      <c r="E57">
        <v>0.62356795071535498</v>
      </c>
      <c r="F57">
        <v>0.62356795071535498</v>
      </c>
      <c r="G57">
        <v>-0.95453424619704197</v>
      </c>
      <c r="H57">
        <v>-0.671071862594114</v>
      </c>
      <c r="I57">
        <v>1.2276578234645601</v>
      </c>
      <c r="J57">
        <v>0.47003270391877899</v>
      </c>
      <c r="K57">
        <v>0.82302467827363501</v>
      </c>
      <c r="L57">
        <v>0.62356795071535498</v>
      </c>
      <c r="M57">
        <v>0.4069960188824</v>
      </c>
      <c r="N57" t="s">
        <v>1682</v>
      </c>
      <c r="O57" t="s">
        <v>1683</v>
      </c>
      <c r="P57" t="s">
        <v>1073</v>
      </c>
      <c r="Q57" t="s">
        <v>1073</v>
      </c>
      <c r="R57" t="s">
        <v>1073</v>
      </c>
      <c r="S57" t="s">
        <v>1682</v>
      </c>
      <c r="T57" t="s">
        <v>1682</v>
      </c>
      <c r="U57" t="s">
        <v>1682</v>
      </c>
      <c r="V57" t="s">
        <v>1682</v>
      </c>
      <c r="W57" t="s">
        <v>1682</v>
      </c>
      <c r="X57" t="s">
        <v>1073</v>
      </c>
      <c r="Y57" t="s">
        <v>1683</v>
      </c>
    </row>
    <row r="58" spans="1:25" x14ac:dyDescent="0.25">
      <c r="A58" t="s">
        <v>1190</v>
      </c>
      <c r="B58">
        <v>-9.4126105765331605E-2</v>
      </c>
      <c r="C58">
        <v>1.01855238874846</v>
      </c>
      <c r="D58">
        <v>-0.38516455931818</v>
      </c>
      <c r="E58">
        <v>0.367172741447097</v>
      </c>
      <c r="F58">
        <v>5.1059961731025498E-2</v>
      </c>
      <c r="G58">
        <v>-0.36786404988078802</v>
      </c>
      <c r="H58">
        <v>0.57499445281343597</v>
      </c>
      <c r="I58">
        <v>1.2817113662972901</v>
      </c>
      <c r="J58">
        <v>8.3046361597753901E-2</v>
      </c>
      <c r="K58">
        <v>0.45346599614663702</v>
      </c>
      <c r="L58">
        <v>0.90681769055517603</v>
      </c>
      <c r="M58">
        <v>1.3344229533597001</v>
      </c>
      <c r="N58" t="s">
        <v>1682</v>
      </c>
      <c r="O58" t="s">
        <v>1682</v>
      </c>
      <c r="P58" t="s">
        <v>1682</v>
      </c>
      <c r="Q58" t="s">
        <v>1073</v>
      </c>
      <c r="R58" t="s">
        <v>1682</v>
      </c>
      <c r="S58" t="s">
        <v>1682</v>
      </c>
      <c r="T58" t="s">
        <v>1682</v>
      </c>
      <c r="U58" t="s">
        <v>1682</v>
      </c>
      <c r="V58" t="s">
        <v>1682</v>
      </c>
      <c r="W58" t="s">
        <v>1682</v>
      </c>
      <c r="X58" t="s">
        <v>1682</v>
      </c>
      <c r="Y58" t="s">
        <v>1682</v>
      </c>
    </row>
    <row r="59" spans="1:25" x14ac:dyDescent="0.25">
      <c r="A59" t="s">
        <v>1192</v>
      </c>
      <c r="B59">
        <v>1.1759408358560299</v>
      </c>
      <c r="C59">
        <v>1.53218958147462</v>
      </c>
      <c r="D59">
        <v>2.24936494913262</v>
      </c>
      <c r="E59">
        <v>1.1538907959081399</v>
      </c>
      <c r="F59">
        <v>2.1648080119004498</v>
      </c>
      <c r="G59">
        <v>0.26992917630688401</v>
      </c>
      <c r="H59">
        <v>0.65949032978935695</v>
      </c>
      <c r="I59">
        <v>1.1785979835973699</v>
      </c>
      <c r="J59">
        <v>1.10269374578766</v>
      </c>
      <c r="K59">
        <v>0.83729305876087201</v>
      </c>
      <c r="L59">
        <v>1.0762111747884899</v>
      </c>
      <c r="M59">
        <v>0.78272227525437599</v>
      </c>
      <c r="N59" t="s">
        <v>1682</v>
      </c>
      <c r="O59" t="s">
        <v>1683</v>
      </c>
      <c r="P59" t="s">
        <v>1682</v>
      </c>
      <c r="Q59" t="s">
        <v>1073</v>
      </c>
      <c r="R59" t="s">
        <v>1682</v>
      </c>
      <c r="S59" t="s">
        <v>1682</v>
      </c>
      <c r="T59" t="s">
        <v>1682</v>
      </c>
      <c r="U59" t="s">
        <v>1683</v>
      </c>
      <c r="V59" t="s">
        <v>1682</v>
      </c>
      <c r="W59" t="s">
        <v>1682</v>
      </c>
      <c r="X59" t="s">
        <v>1682</v>
      </c>
      <c r="Y59" t="s">
        <v>1682</v>
      </c>
    </row>
    <row r="60" spans="1:25" x14ac:dyDescent="0.25">
      <c r="A60" t="s">
        <v>1194</v>
      </c>
      <c r="B60">
        <v>-0.66874065718432396</v>
      </c>
      <c r="C60">
        <v>-1.6732124303525799</v>
      </c>
      <c r="D60">
        <v>-0.62126476072950598</v>
      </c>
      <c r="E60">
        <v>-0.99846560623305303</v>
      </c>
      <c r="F60">
        <v>-0.27815353346287303</v>
      </c>
      <c r="G60">
        <v>0.26614766101551501</v>
      </c>
      <c r="H60">
        <v>-1.01946513468708</v>
      </c>
      <c r="I60">
        <v>1.5526982358800201</v>
      </c>
      <c r="J60">
        <v>2.14124370629333E-2</v>
      </c>
      <c r="K60">
        <v>0.178704929297962</v>
      </c>
      <c r="L60">
        <v>0.69080350565416504</v>
      </c>
      <c r="M60">
        <v>-0.61469078273342903</v>
      </c>
      <c r="N60" t="s">
        <v>1683</v>
      </c>
      <c r="O60" t="s">
        <v>1683</v>
      </c>
      <c r="P60" t="s">
        <v>1683</v>
      </c>
      <c r="Q60" t="s">
        <v>1683</v>
      </c>
      <c r="R60" t="s">
        <v>1683</v>
      </c>
      <c r="S60" t="s">
        <v>1683</v>
      </c>
      <c r="T60" t="s">
        <v>1683</v>
      </c>
      <c r="U60" t="s">
        <v>1683</v>
      </c>
      <c r="V60" t="s">
        <v>1683</v>
      </c>
      <c r="W60" t="s">
        <v>1683</v>
      </c>
      <c r="X60" t="s">
        <v>1073</v>
      </c>
      <c r="Y60" t="s">
        <v>1683</v>
      </c>
    </row>
    <row r="61" spans="1:25" x14ac:dyDescent="0.25">
      <c r="A61" t="s">
        <v>1196</v>
      </c>
      <c r="B61">
        <v>-0.86105240033391095</v>
      </c>
      <c r="C61">
        <v>-1.6590427103800101</v>
      </c>
      <c r="D61">
        <v>-1.3781531180322</v>
      </c>
      <c r="E61">
        <v>-0.81833633268675399</v>
      </c>
      <c r="F61">
        <v>-0.60098788061910102</v>
      </c>
      <c r="G61">
        <v>0.29673530053578401</v>
      </c>
      <c r="H61">
        <v>-1.1718306475339899</v>
      </c>
      <c r="I61">
        <v>1.4356782304390601</v>
      </c>
      <c r="J61">
        <v>-0.15540405672438801</v>
      </c>
      <c r="K61">
        <v>9.6097742194281993E-2</v>
      </c>
      <c r="L61">
        <v>-0.45566555764306399</v>
      </c>
      <c r="M61">
        <v>-0.39292494168269698</v>
      </c>
      <c r="N61" t="s">
        <v>1682</v>
      </c>
      <c r="O61" t="s">
        <v>1682</v>
      </c>
      <c r="P61" t="s">
        <v>1682</v>
      </c>
      <c r="Q61" t="s">
        <v>1682</v>
      </c>
      <c r="R61" t="s">
        <v>1682</v>
      </c>
      <c r="S61" t="s">
        <v>1682</v>
      </c>
      <c r="T61" t="s">
        <v>1682</v>
      </c>
      <c r="U61" t="s">
        <v>1682</v>
      </c>
      <c r="V61" t="s">
        <v>1682</v>
      </c>
      <c r="W61" t="s">
        <v>1682</v>
      </c>
      <c r="X61" t="s">
        <v>1073</v>
      </c>
      <c r="Y61" t="s">
        <v>1682</v>
      </c>
    </row>
    <row r="62" spans="1:25" x14ac:dyDescent="0.25">
      <c r="A62" t="s">
        <v>1198</v>
      </c>
      <c r="B62">
        <v>1.23038342719837</v>
      </c>
      <c r="C62">
        <v>0.35353803095074299</v>
      </c>
      <c r="D62">
        <v>0.60830729125346195</v>
      </c>
      <c r="E62">
        <v>0.35353803095074299</v>
      </c>
      <c r="F62">
        <v>-0.28455796766400199</v>
      </c>
      <c r="G62">
        <v>0.70446345608593897</v>
      </c>
      <c r="H62">
        <v>-0.28123021788819602</v>
      </c>
      <c r="I62">
        <v>0.35353803095074299</v>
      </c>
      <c r="J62">
        <v>-0.226539893561616</v>
      </c>
      <c r="K62">
        <v>0.56373753047386899</v>
      </c>
      <c r="L62">
        <v>0.74505272851269899</v>
      </c>
      <c r="M62">
        <v>-0.33418648229101799</v>
      </c>
      <c r="N62" t="s">
        <v>1682</v>
      </c>
      <c r="O62" t="s">
        <v>1073</v>
      </c>
      <c r="P62" t="s">
        <v>1683</v>
      </c>
      <c r="Q62" t="s">
        <v>1073</v>
      </c>
      <c r="R62" t="s">
        <v>1682</v>
      </c>
      <c r="S62" t="s">
        <v>1682</v>
      </c>
      <c r="T62" t="s">
        <v>1682</v>
      </c>
      <c r="U62" t="s">
        <v>1073</v>
      </c>
      <c r="V62" t="s">
        <v>1682</v>
      </c>
      <c r="W62" t="s">
        <v>1682</v>
      </c>
      <c r="X62" t="s">
        <v>1683</v>
      </c>
      <c r="Y62" t="s">
        <v>1682</v>
      </c>
    </row>
    <row r="63" spans="1:25" x14ac:dyDescent="0.25">
      <c r="A63" t="s">
        <v>1200</v>
      </c>
      <c r="B63">
        <v>3.9933635769270999</v>
      </c>
      <c r="C63">
        <v>2.42299384073868</v>
      </c>
      <c r="D63">
        <v>0.60830729125346195</v>
      </c>
      <c r="E63">
        <v>2.42299384073868</v>
      </c>
      <c r="F63">
        <v>3.2487378464109402</v>
      </c>
      <c r="G63">
        <v>2.62697627498006</v>
      </c>
      <c r="H63">
        <v>2.06685728285666</v>
      </c>
      <c r="I63">
        <v>2.42299384073868</v>
      </c>
      <c r="J63">
        <v>1.14028807722353</v>
      </c>
      <c r="K63">
        <v>1.99738634330902</v>
      </c>
      <c r="L63">
        <v>0.74505272851269899</v>
      </c>
      <c r="M63">
        <v>0.235976066871081</v>
      </c>
      <c r="N63" t="s">
        <v>1683</v>
      </c>
      <c r="O63" t="s">
        <v>1073</v>
      </c>
      <c r="P63" t="s">
        <v>1683</v>
      </c>
      <c r="Q63" t="s">
        <v>1073</v>
      </c>
      <c r="R63" t="s">
        <v>1683</v>
      </c>
      <c r="S63" t="s">
        <v>1682</v>
      </c>
      <c r="T63" t="s">
        <v>1683</v>
      </c>
      <c r="U63" t="s">
        <v>1073</v>
      </c>
      <c r="V63" t="s">
        <v>1683</v>
      </c>
      <c r="W63" t="s">
        <v>1682</v>
      </c>
      <c r="X63" t="s">
        <v>1683</v>
      </c>
      <c r="Y63" t="s">
        <v>1682</v>
      </c>
    </row>
    <row r="64" spans="1:25" x14ac:dyDescent="0.25">
      <c r="A64" t="s">
        <v>1202</v>
      </c>
      <c r="B64">
        <v>6.0651292441140099E-2</v>
      </c>
      <c r="C64">
        <v>1.1027646047406601</v>
      </c>
      <c r="D64">
        <v>-1.14500153061233</v>
      </c>
      <c r="E64">
        <v>0.118460524070108</v>
      </c>
      <c r="F64">
        <v>0.72330731775428903</v>
      </c>
      <c r="G64">
        <v>1.2203040889395</v>
      </c>
      <c r="H64">
        <v>0.62704708972098899</v>
      </c>
      <c r="I64">
        <v>-0.22742553204342</v>
      </c>
      <c r="J64">
        <v>-0.929868051284651</v>
      </c>
      <c r="K64">
        <v>0.221621920679233</v>
      </c>
      <c r="L64">
        <v>-0.45286933260441897</v>
      </c>
      <c r="M64">
        <v>-0.38831456085059302</v>
      </c>
      <c r="N64" t="s">
        <v>1683</v>
      </c>
      <c r="O64" t="s">
        <v>1682</v>
      </c>
      <c r="P64" t="s">
        <v>1682</v>
      </c>
      <c r="Q64" t="s">
        <v>1073</v>
      </c>
      <c r="R64" t="s">
        <v>1682</v>
      </c>
      <c r="S64" t="s">
        <v>1683</v>
      </c>
      <c r="T64" t="s">
        <v>1682</v>
      </c>
      <c r="U64" t="s">
        <v>1683</v>
      </c>
      <c r="V64" t="s">
        <v>1682</v>
      </c>
      <c r="W64" t="s">
        <v>1683</v>
      </c>
      <c r="X64" t="s">
        <v>1683</v>
      </c>
      <c r="Y64" t="s">
        <v>1682</v>
      </c>
    </row>
    <row r="65" spans="1:25" x14ac:dyDescent="0.25">
      <c r="A65" t="s">
        <v>1204</v>
      </c>
      <c r="B65">
        <v>6.0651292441140099E-2</v>
      </c>
      <c r="C65">
        <v>1.4425483544487701</v>
      </c>
      <c r="D65">
        <v>0.123030226172821</v>
      </c>
      <c r="E65">
        <v>0.84570047823124905</v>
      </c>
      <c r="F65">
        <v>0.45137565101400401</v>
      </c>
      <c r="G65">
        <v>1.3630081368517799</v>
      </c>
      <c r="H65">
        <v>0.58166025650217101</v>
      </c>
      <c r="I65">
        <v>-0.22742553204342</v>
      </c>
      <c r="J65">
        <v>-1.21134039698681</v>
      </c>
      <c r="K65">
        <v>1.7015909437821899</v>
      </c>
      <c r="L65">
        <v>-0.45286933260441897</v>
      </c>
      <c r="M65">
        <v>0.79341716247463001</v>
      </c>
      <c r="N65" t="s">
        <v>1683</v>
      </c>
      <c r="O65" t="s">
        <v>1683</v>
      </c>
      <c r="P65" t="s">
        <v>1683</v>
      </c>
      <c r="Q65" t="s">
        <v>1073</v>
      </c>
      <c r="R65" t="s">
        <v>1683</v>
      </c>
      <c r="S65" t="s">
        <v>1682</v>
      </c>
      <c r="T65" t="s">
        <v>1682</v>
      </c>
      <c r="U65" t="s">
        <v>1683</v>
      </c>
      <c r="V65" t="s">
        <v>1683</v>
      </c>
      <c r="W65" t="s">
        <v>1682</v>
      </c>
      <c r="X65" t="s">
        <v>1683</v>
      </c>
      <c r="Y65" t="s">
        <v>1683</v>
      </c>
    </row>
    <row r="66" spans="1:25" x14ac:dyDescent="0.25">
      <c r="A66" t="s">
        <v>1206</v>
      </c>
      <c r="B66">
        <v>0.73559493326404202</v>
      </c>
      <c r="C66">
        <v>1.4425483544487701</v>
      </c>
      <c r="D66">
        <v>0.123030226172821</v>
      </c>
      <c r="E66">
        <v>1.1634085809668899</v>
      </c>
      <c r="F66">
        <v>0.45137565101400401</v>
      </c>
      <c r="G66">
        <v>0.64161740868250206</v>
      </c>
      <c r="H66">
        <v>1.69374499353557</v>
      </c>
      <c r="I66">
        <v>-0.22742553204342</v>
      </c>
      <c r="J66">
        <v>-1.21134039698681</v>
      </c>
      <c r="K66">
        <v>0.221621920679233</v>
      </c>
      <c r="L66">
        <v>-0.45286933260441897</v>
      </c>
      <c r="M66">
        <v>0.79341716247463001</v>
      </c>
      <c r="N66" t="s">
        <v>1682</v>
      </c>
      <c r="O66" t="s">
        <v>1683</v>
      </c>
      <c r="P66" t="s">
        <v>1683</v>
      </c>
      <c r="Q66" t="s">
        <v>1073</v>
      </c>
      <c r="R66" t="s">
        <v>1683</v>
      </c>
      <c r="S66" t="s">
        <v>1682</v>
      </c>
      <c r="T66" t="s">
        <v>1682</v>
      </c>
      <c r="U66" t="s">
        <v>1683</v>
      </c>
      <c r="V66" t="s">
        <v>1683</v>
      </c>
      <c r="W66" t="s">
        <v>1683</v>
      </c>
      <c r="X66" t="s">
        <v>1683</v>
      </c>
      <c r="Y66" t="s">
        <v>1683</v>
      </c>
    </row>
    <row r="67" spans="1:25" x14ac:dyDescent="0.25">
      <c r="A67" t="s">
        <v>1208</v>
      </c>
      <c r="B67">
        <v>0.61585419911448802</v>
      </c>
      <c r="C67">
        <v>1.43956324012506</v>
      </c>
      <c r="D67">
        <v>0.70066885410341995</v>
      </c>
      <c r="E67">
        <v>0.70066885410341995</v>
      </c>
      <c r="F67">
        <v>0.38122124376390498</v>
      </c>
      <c r="G67">
        <v>2.43586731918395E-2</v>
      </c>
      <c r="H67">
        <v>1.2235669767236099</v>
      </c>
      <c r="I67">
        <v>0.70066885410341995</v>
      </c>
      <c r="J67">
        <v>0.74460883697189995</v>
      </c>
      <c r="K67">
        <v>1.62662628619089</v>
      </c>
      <c r="L67">
        <v>0.70066885410341995</v>
      </c>
      <c r="M67">
        <v>0.909447268046774</v>
      </c>
      <c r="N67" t="s">
        <v>1683</v>
      </c>
      <c r="O67" t="s">
        <v>1683</v>
      </c>
      <c r="P67" t="s">
        <v>1073</v>
      </c>
      <c r="Q67" t="s">
        <v>1073</v>
      </c>
      <c r="R67" t="s">
        <v>1683</v>
      </c>
      <c r="S67" t="s">
        <v>1682</v>
      </c>
      <c r="T67" t="s">
        <v>1683</v>
      </c>
      <c r="U67" t="s">
        <v>1073</v>
      </c>
      <c r="V67" t="s">
        <v>1683</v>
      </c>
      <c r="W67" t="s">
        <v>1682</v>
      </c>
      <c r="X67" t="s">
        <v>1073</v>
      </c>
      <c r="Y67" t="s">
        <v>1683</v>
      </c>
    </row>
    <row r="68" spans="1:25" x14ac:dyDescent="0.25">
      <c r="A68" t="s">
        <v>1210</v>
      </c>
      <c r="B68">
        <v>0.61585419911448802</v>
      </c>
      <c r="C68">
        <v>1.43956324012506</v>
      </c>
      <c r="D68">
        <v>1.1428933404533601</v>
      </c>
      <c r="E68">
        <v>1.1428933404533601</v>
      </c>
      <c r="F68">
        <v>0.38122124376390498</v>
      </c>
      <c r="G68">
        <v>1.0500427475495999</v>
      </c>
      <c r="H68">
        <v>1.17706858597873</v>
      </c>
      <c r="I68">
        <v>1.1428933404533601</v>
      </c>
      <c r="J68">
        <v>0.74460883697189995</v>
      </c>
      <c r="K68">
        <v>1.26742000840615</v>
      </c>
      <c r="L68">
        <v>1.1428933404533601</v>
      </c>
      <c r="M68">
        <v>0.909447268046774</v>
      </c>
      <c r="N68" t="s">
        <v>1683</v>
      </c>
      <c r="O68" t="s">
        <v>1683</v>
      </c>
      <c r="P68" t="s">
        <v>1073</v>
      </c>
      <c r="Q68" t="s">
        <v>1073</v>
      </c>
      <c r="R68" t="s">
        <v>1683</v>
      </c>
      <c r="S68" t="s">
        <v>1683</v>
      </c>
      <c r="T68" t="s">
        <v>1682</v>
      </c>
      <c r="U68" t="s">
        <v>1073</v>
      </c>
      <c r="V68" t="s">
        <v>1683</v>
      </c>
      <c r="W68" t="s">
        <v>1682</v>
      </c>
      <c r="X68" t="s">
        <v>1073</v>
      </c>
      <c r="Y68" t="s">
        <v>1683</v>
      </c>
    </row>
    <row r="69" spans="1:25" x14ac:dyDescent="0.25">
      <c r="A69" t="s">
        <v>1212</v>
      </c>
      <c r="B69">
        <v>0.73992386234288998</v>
      </c>
      <c r="C69">
        <v>0.73992386234288998</v>
      </c>
      <c r="D69">
        <v>0.73992386234288998</v>
      </c>
      <c r="E69">
        <v>0.73992386234288998</v>
      </c>
      <c r="F69">
        <v>0.73992386234288998</v>
      </c>
      <c r="G69">
        <v>0.73992386234288998</v>
      </c>
      <c r="H69">
        <v>0.73992386234288998</v>
      </c>
      <c r="I69">
        <v>0.73992386234288998</v>
      </c>
      <c r="J69">
        <v>0.73992386234288998</v>
      </c>
      <c r="K69">
        <v>1.22550556355844</v>
      </c>
      <c r="L69">
        <v>0.73992386234288998</v>
      </c>
      <c r="M69">
        <v>0.73992386234288998</v>
      </c>
      <c r="N69" t="s">
        <v>1073</v>
      </c>
      <c r="O69" t="s">
        <v>1073</v>
      </c>
      <c r="P69" t="s">
        <v>1073</v>
      </c>
      <c r="Q69" t="s">
        <v>1073</v>
      </c>
      <c r="R69" t="s">
        <v>1073</v>
      </c>
      <c r="S69" t="s">
        <v>1073</v>
      </c>
      <c r="T69" t="s">
        <v>1073</v>
      </c>
      <c r="U69" t="s">
        <v>1073</v>
      </c>
      <c r="V69" t="s">
        <v>1073</v>
      </c>
      <c r="W69" t="s">
        <v>1682</v>
      </c>
      <c r="X69" t="s">
        <v>1073</v>
      </c>
      <c r="Y69" t="s">
        <v>1073</v>
      </c>
    </row>
    <row r="70" spans="1:25" x14ac:dyDescent="0.25">
      <c r="A70" t="s">
        <v>1214</v>
      </c>
      <c r="B70">
        <v>1.76696494884428</v>
      </c>
      <c r="C70">
        <v>1.4807328116354701</v>
      </c>
      <c r="D70">
        <v>1.3995514627003001</v>
      </c>
      <c r="E70">
        <v>0.96689911387350602</v>
      </c>
      <c r="F70">
        <v>1.55721230524861</v>
      </c>
      <c r="G70">
        <v>1.4869345950178301</v>
      </c>
      <c r="H70">
        <v>1.79861616311719</v>
      </c>
      <c r="I70">
        <v>1.31888753831203</v>
      </c>
      <c r="J70">
        <v>1.45747964940078</v>
      </c>
      <c r="K70">
        <v>2.236859085316</v>
      </c>
      <c r="L70">
        <v>1.87549997152175</v>
      </c>
      <c r="M70">
        <v>1.1208424878050101</v>
      </c>
      <c r="N70" t="s">
        <v>1682</v>
      </c>
      <c r="O70" t="s">
        <v>1682</v>
      </c>
      <c r="P70" t="s">
        <v>1682</v>
      </c>
      <c r="Q70" t="s">
        <v>1683</v>
      </c>
      <c r="R70" t="s">
        <v>1682</v>
      </c>
      <c r="S70" t="s">
        <v>1682</v>
      </c>
      <c r="T70" t="s">
        <v>1682</v>
      </c>
      <c r="U70" t="s">
        <v>1683</v>
      </c>
      <c r="V70" t="s">
        <v>1682</v>
      </c>
      <c r="W70" t="s">
        <v>1682</v>
      </c>
      <c r="X70" t="s">
        <v>1682</v>
      </c>
      <c r="Y70" t="s">
        <v>1682</v>
      </c>
    </row>
    <row r="71" spans="1:25" x14ac:dyDescent="0.25">
      <c r="A71" t="s">
        <v>1216</v>
      </c>
      <c r="B71">
        <v>1.68082827643747</v>
      </c>
      <c r="C71">
        <v>0.87893007699673398</v>
      </c>
      <c r="D71">
        <v>0.60268499048803703</v>
      </c>
      <c r="E71">
        <v>0.96689911387350602</v>
      </c>
      <c r="F71">
        <v>5.0409162479651701E-2</v>
      </c>
      <c r="G71">
        <v>1.4158436696238299</v>
      </c>
      <c r="H71">
        <v>1.1206982709816999</v>
      </c>
      <c r="I71">
        <v>1.31888753831203</v>
      </c>
      <c r="J71">
        <v>0.11368666476773601</v>
      </c>
      <c r="K71">
        <v>0.97887791168520799</v>
      </c>
      <c r="L71">
        <v>1.2377739420400899</v>
      </c>
      <c r="M71">
        <v>1.6754581044674099</v>
      </c>
      <c r="N71" t="s">
        <v>1682</v>
      </c>
      <c r="O71" t="s">
        <v>1683</v>
      </c>
      <c r="P71" t="s">
        <v>1683</v>
      </c>
      <c r="Q71" t="s">
        <v>1683</v>
      </c>
      <c r="R71" t="s">
        <v>1682</v>
      </c>
      <c r="S71" t="s">
        <v>1682</v>
      </c>
      <c r="T71" t="s">
        <v>1682</v>
      </c>
      <c r="U71" t="s">
        <v>1683</v>
      </c>
      <c r="V71" t="s">
        <v>1682</v>
      </c>
      <c r="W71" t="s">
        <v>1682</v>
      </c>
      <c r="X71" t="s">
        <v>1683</v>
      </c>
      <c r="Y71" t="s">
        <v>1682</v>
      </c>
    </row>
    <row r="72" spans="1:25" x14ac:dyDescent="0.25">
      <c r="A72" t="s">
        <v>1218</v>
      </c>
      <c r="B72">
        <v>0.22662354238246299</v>
      </c>
      <c r="C72">
        <v>-0.14996128259402</v>
      </c>
      <c r="D72">
        <v>-0.51973868716788196</v>
      </c>
      <c r="E72">
        <v>0.96689911387350602</v>
      </c>
      <c r="F72">
        <v>-0.22082331656916801</v>
      </c>
      <c r="G72">
        <v>1.0945413255701699</v>
      </c>
      <c r="H72">
        <v>0.19432219803942</v>
      </c>
      <c r="I72">
        <v>0.15769165967819401</v>
      </c>
      <c r="J72">
        <v>0.54627409631391199</v>
      </c>
      <c r="K72">
        <v>1.0717169499254899</v>
      </c>
      <c r="L72">
        <v>0.77857950789646302</v>
      </c>
      <c r="M72">
        <v>0.21345533444840101</v>
      </c>
      <c r="N72" t="s">
        <v>1682</v>
      </c>
      <c r="O72" t="s">
        <v>1682</v>
      </c>
      <c r="P72" t="s">
        <v>1682</v>
      </c>
      <c r="Q72" t="s">
        <v>1683</v>
      </c>
      <c r="R72" t="s">
        <v>1682</v>
      </c>
      <c r="S72" t="s">
        <v>1682</v>
      </c>
      <c r="T72" t="s">
        <v>1682</v>
      </c>
      <c r="U72" t="s">
        <v>1682</v>
      </c>
      <c r="V72" t="s">
        <v>1682</v>
      </c>
      <c r="W72" t="s">
        <v>1682</v>
      </c>
      <c r="X72" t="s">
        <v>1682</v>
      </c>
      <c r="Y72" t="s">
        <v>1682</v>
      </c>
    </row>
    <row r="73" spans="1:25" x14ac:dyDescent="0.25">
      <c r="A73" t="s">
        <v>1220</v>
      </c>
      <c r="B73">
        <v>1.85302837035965</v>
      </c>
      <c r="C73">
        <v>1.0683954640479001</v>
      </c>
      <c r="D73">
        <v>-1.41782039205512E-2</v>
      </c>
      <c r="E73">
        <v>1.3717212215568899</v>
      </c>
      <c r="F73">
        <v>1.28887806745613</v>
      </c>
      <c r="G73">
        <v>1.89818873417261</v>
      </c>
      <c r="H73">
        <v>1.2081913275468601</v>
      </c>
      <c r="I73">
        <v>1.4464815908973201</v>
      </c>
      <c r="J73">
        <v>1.37193378325315</v>
      </c>
      <c r="K73">
        <v>1.6614085103934499</v>
      </c>
      <c r="L73">
        <v>1.4696213761572301</v>
      </c>
      <c r="M73">
        <v>1.3510709153148801</v>
      </c>
      <c r="N73" t="s">
        <v>1682</v>
      </c>
      <c r="O73" t="s">
        <v>1683</v>
      </c>
      <c r="P73" t="s">
        <v>1683</v>
      </c>
      <c r="Q73" t="s">
        <v>1683</v>
      </c>
      <c r="R73" t="s">
        <v>1682</v>
      </c>
      <c r="S73" t="s">
        <v>1682</v>
      </c>
      <c r="T73" t="s">
        <v>1682</v>
      </c>
      <c r="U73" t="s">
        <v>1683</v>
      </c>
      <c r="V73" t="s">
        <v>1682</v>
      </c>
      <c r="W73" t="s">
        <v>1682</v>
      </c>
      <c r="X73" t="s">
        <v>1683</v>
      </c>
      <c r="Y73" t="s">
        <v>1682</v>
      </c>
    </row>
    <row r="74" spans="1:25" x14ac:dyDescent="0.25">
      <c r="A74" t="s">
        <v>1222</v>
      </c>
      <c r="B74">
        <v>1.36670303627381</v>
      </c>
      <c r="C74">
        <v>0.89221146400012996</v>
      </c>
      <c r="D74">
        <v>-0.51484751120842598</v>
      </c>
      <c r="E74">
        <v>1.3717212215568899</v>
      </c>
      <c r="F74">
        <v>1.5531410198545901</v>
      </c>
      <c r="G74">
        <v>1.3796139995047001</v>
      </c>
      <c r="H74">
        <v>1.17588616156584</v>
      </c>
      <c r="I74">
        <v>1.2152038698821099</v>
      </c>
      <c r="J74">
        <v>0.844414521679277</v>
      </c>
      <c r="K74">
        <v>1.3347367354711901</v>
      </c>
      <c r="L74">
        <v>1.4438741178605901</v>
      </c>
      <c r="M74">
        <v>1.23848091644736</v>
      </c>
      <c r="N74" t="s">
        <v>1682</v>
      </c>
      <c r="O74" t="s">
        <v>1682</v>
      </c>
      <c r="P74" t="s">
        <v>1682</v>
      </c>
      <c r="Q74" t="s">
        <v>1683</v>
      </c>
      <c r="R74" t="s">
        <v>1682</v>
      </c>
      <c r="S74" t="s">
        <v>1682</v>
      </c>
      <c r="T74" t="s">
        <v>1682</v>
      </c>
      <c r="U74" t="s">
        <v>1682</v>
      </c>
      <c r="V74" t="s">
        <v>1682</v>
      </c>
      <c r="W74" t="s">
        <v>1682</v>
      </c>
      <c r="X74" t="s">
        <v>1682</v>
      </c>
      <c r="Y74" t="s">
        <v>1682</v>
      </c>
    </row>
    <row r="75" spans="1:25" x14ac:dyDescent="0.25">
      <c r="A75" t="s">
        <v>1224</v>
      </c>
      <c r="B75">
        <v>2.9888337155747799</v>
      </c>
      <c r="C75">
        <v>1.34471905056743</v>
      </c>
      <c r="D75">
        <v>1.1667377248695801</v>
      </c>
      <c r="E75">
        <v>0.68208054443785404</v>
      </c>
      <c r="F75">
        <v>1.65541852561224</v>
      </c>
      <c r="G75">
        <v>-0.47549307355582399</v>
      </c>
      <c r="H75">
        <v>1.95589838343742</v>
      </c>
      <c r="I75">
        <v>2.3141400055722099</v>
      </c>
      <c r="J75">
        <v>2.2141513003569</v>
      </c>
      <c r="K75">
        <v>1.1963947048088199</v>
      </c>
      <c r="L75">
        <v>2.6754622727227702</v>
      </c>
      <c r="M75">
        <v>1.30449067253094</v>
      </c>
      <c r="N75" t="s">
        <v>1683</v>
      </c>
      <c r="O75" t="s">
        <v>1683</v>
      </c>
      <c r="P75" t="s">
        <v>1683</v>
      </c>
      <c r="Q75" t="s">
        <v>1073</v>
      </c>
      <c r="R75" t="s">
        <v>1683</v>
      </c>
      <c r="S75" t="s">
        <v>1682</v>
      </c>
      <c r="T75" t="s">
        <v>1683</v>
      </c>
      <c r="U75" t="s">
        <v>1683</v>
      </c>
      <c r="V75" t="s">
        <v>1683</v>
      </c>
      <c r="W75" t="s">
        <v>1682</v>
      </c>
      <c r="X75" t="s">
        <v>1683</v>
      </c>
      <c r="Y75" t="s">
        <v>1683</v>
      </c>
    </row>
    <row r="76" spans="1:25" x14ac:dyDescent="0.25">
      <c r="A76" t="s">
        <v>1226</v>
      </c>
      <c r="B76">
        <v>2.9888337155747799</v>
      </c>
      <c r="C76">
        <v>1.34471905056743</v>
      </c>
      <c r="D76">
        <v>1.1667377248695801</v>
      </c>
      <c r="E76">
        <v>1.3744084887705299</v>
      </c>
      <c r="F76">
        <v>1.65541852561224</v>
      </c>
      <c r="G76">
        <v>1.16107073221079</v>
      </c>
      <c r="H76">
        <v>1.95589838343742</v>
      </c>
      <c r="I76">
        <v>2.3141400055722099</v>
      </c>
      <c r="J76">
        <v>2.2141513003569</v>
      </c>
      <c r="K76">
        <v>1.3009226731479699</v>
      </c>
      <c r="L76">
        <v>2.6754622727227702</v>
      </c>
      <c r="M76">
        <v>1.8387358464651899</v>
      </c>
      <c r="N76" t="s">
        <v>1683</v>
      </c>
      <c r="O76" t="s">
        <v>1683</v>
      </c>
      <c r="P76" t="s">
        <v>1683</v>
      </c>
      <c r="Q76" t="s">
        <v>1073</v>
      </c>
      <c r="R76" t="s">
        <v>1683</v>
      </c>
      <c r="S76" t="s">
        <v>1682</v>
      </c>
      <c r="T76" t="s">
        <v>1683</v>
      </c>
      <c r="U76" t="s">
        <v>1683</v>
      </c>
      <c r="V76" t="s">
        <v>1683</v>
      </c>
      <c r="W76" t="s">
        <v>1682</v>
      </c>
      <c r="X76" t="s">
        <v>1683</v>
      </c>
      <c r="Y76" t="s">
        <v>1682</v>
      </c>
    </row>
    <row r="77" spans="1:25" x14ac:dyDescent="0.25">
      <c r="A77" t="s">
        <v>1228</v>
      </c>
      <c r="B77">
        <v>3.8054602257910499</v>
      </c>
      <c r="C77">
        <v>1.34471905056743</v>
      </c>
      <c r="D77">
        <v>1.1667377248695801</v>
      </c>
      <c r="E77">
        <v>3.2669058953698502</v>
      </c>
      <c r="F77">
        <v>3.6277384555313299</v>
      </c>
      <c r="G77">
        <v>1.8854807613173299</v>
      </c>
      <c r="H77">
        <v>2.39921615963021</v>
      </c>
      <c r="I77">
        <v>2.3141400055722099</v>
      </c>
      <c r="J77">
        <v>3.2390672353903698</v>
      </c>
      <c r="K77">
        <v>7.04390618628599</v>
      </c>
      <c r="L77">
        <v>2.6754622727227702</v>
      </c>
      <c r="M77">
        <v>1.2638618616297199</v>
      </c>
      <c r="N77" t="s">
        <v>1682</v>
      </c>
      <c r="O77" t="s">
        <v>1683</v>
      </c>
      <c r="P77" t="s">
        <v>1683</v>
      </c>
      <c r="Q77" t="s">
        <v>1073</v>
      </c>
      <c r="R77" t="s">
        <v>1682</v>
      </c>
      <c r="S77" t="s">
        <v>1682</v>
      </c>
      <c r="T77" t="s">
        <v>1682</v>
      </c>
      <c r="U77" t="s">
        <v>1683</v>
      </c>
      <c r="V77" t="s">
        <v>1682</v>
      </c>
      <c r="W77" t="s">
        <v>1682</v>
      </c>
      <c r="X77" t="s">
        <v>1683</v>
      </c>
      <c r="Y77" t="s">
        <v>1682</v>
      </c>
    </row>
    <row r="78" spans="1:25" x14ac:dyDescent="0.25">
      <c r="A78" t="s">
        <v>1230</v>
      </c>
      <c r="B78">
        <v>1.95513400431146</v>
      </c>
      <c r="C78">
        <v>1.34471905056743</v>
      </c>
      <c r="D78">
        <v>1.1667377248695801</v>
      </c>
      <c r="E78">
        <v>1.90043312577917</v>
      </c>
      <c r="F78">
        <v>1.65541852561224</v>
      </c>
      <c r="G78">
        <v>1.3691952969721299</v>
      </c>
      <c r="H78">
        <v>1.5387866669010699</v>
      </c>
      <c r="I78">
        <v>2.3141400055722099</v>
      </c>
      <c r="J78">
        <v>2.2141513003569</v>
      </c>
      <c r="K78">
        <v>2.0955497778582002</v>
      </c>
      <c r="L78">
        <v>2.6754622727227702</v>
      </c>
      <c r="M78">
        <v>2.5004943638688402</v>
      </c>
      <c r="N78" t="s">
        <v>1682</v>
      </c>
      <c r="O78" t="s">
        <v>1683</v>
      </c>
      <c r="P78" t="s">
        <v>1683</v>
      </c>
      <c r="Q78" t="s">
        <v>1073</v>
      </c>
      <c r="R78" t="s">
        <v>1683</v>
      </c>
      <c r="S78" t="s">
        <v>1682</v>
      </c>
      <c r="T78" t="s">
        <v>1682</v>
      </c>
      <c r="U78" t="s">
        <v>1683</v>
      </c>
      <c r="V78" t="s">
        <v>1683</v>
      </c>
      <c r="W78" t="s">
        <v>1682</v>
      </c>
      <c r="X78" t="s">
        <v>1683</v>
      </c>
      <c r="Y78" t="s">
        <v>1682</v>
      </c>
    </row>
    <row r="79" spans="1:25" x14ac:dyDescent="0.25">
      <c r="A79" t="s">
        <v>1232</v>
      </c>
      <c r="B79">
        <v>1.7680675642408601</v>
      </c>
      <c r="C79">
        <v>1.34471905056743</v>
      </c>
      <c r="D79">
        <v>1.1667377248695801</v>
      </c>
      <c r="E79">
        <v>1.6556709369740099</v>
      </c>
      <c r="F79">
        <v>2.1883863909236299</v>
      </c>
      <c r="G79">
        <v>1.6179855589241501</v>
      </c>
      <c r="H79">
        <v>1.95589838343742</v>
      </c>
      <c r="I79">
        <v>2.3141400055722099</v>
      </c>
      <c r="J79">
        <v>2.2141513003569</v>
      </c>
      <c r="K79">
        <v>1.9814654290814799</v>
      </c>
      <c r="L79">
        <v>2.6754622727227702</v>
      </c>
      <c r="M79">
        <v>1.30449067253094</v>
      </c>
      <c r="N79" t="s">
        <v>1682</v>
      </c>
      <c r="O79" t="s">
        <v>1683</v>
      </c>
      <c r="P79" t="s">
        <v>1683</v>
      </c>
      <c r="Q79" t="s">
        <v>1073</v>
      </c>
      <c r="R79" t="s">
        <v>1682</v>
      </c>
      <c r="S79" t="s">
        <v>1683</v>
      </c>
      <c r="T79" t="s">
        <v>1683</v>
      </c>
      <c r="U79" t="s">
        <v>1683</v>
      </c>
      <c r="V79" t="s">
        <v>1683</v>
      </c>
      <c r="W79" t="s">
        <v>1682</v>
      </c>
      <c r="X79" t="s">
        <v>1683</v>
      </c>
      <c r="Y79" t="s">
        <v>1683</v>
      </c>
    </row>
    <row r="80" spans="1:25" x14ac:dyDescent="0.25">
      <c r="A80" t="s">
        <v>1234</v>
      </c>
      <c r="B80">
        <v>2.9888337155747799</v>
      </c>
      <c r="C80">
        <v>1.34471905056743</v>
      </c>
      <c r="D80">
        <v>1.1667377248695801</v>
      </c>
      <c r="E80">
        <v>0.42715175552499302</v>
      </c>
      <c r="F80">
        <v>1.65541852561224</v>
      </c>
      <c r="G80">
        <v>1.6179855589241501</v>
      </c>
      <c r="H80">
        <v>1.95589838343742</v>
      </c>
      <c r="I80">
        <v>2.3141400055722099</v>
      </c>
      <c r="J80">
        <v>2.2141513003569</v>
      </c>
      <c r="K80">
        <v>0.48510589349196298</v>
      </c>
      <c r="L80">
        <v>2.6754622727227702</v>
      </c>
      <c r="M80">
        <v>1.30449067253094</v>
      </c>
      <c r="N80" t="s">
        <v>1683</v>
      </c>
      <c r="O80" t="s">
        <v>1683</v>
      </c>
      <c r="P80" t="s">
        <v>1683</v>
      </c>
      <c r="Q80" t="s">
        <v>1073</v>
      </c>
      <c r="R80" t="s">
        <v>1683</v>
      </c>
      <c r="S80" t="s">
        <v>1683</v>
      </c>
      <c r="T80" t="s">
        <v>1683</v>
      </c>
      <c r="U80" t="s">
        <v>1683</v>
      </c>
      <c r="V80" t="s">
        <v>1683</v>
      </c>
      <c r="W80" t="s">
        <v>1682</v>
      </c>
      <c r="X80" t="s">
        <v>1683</v>
      </c>
      <c r="Y80" t="s">
        <v>1683</v>
      </c>
    </row>
    <row r="81" spans="1:25" x14ac:dyDescent="0.25">
      <c r="A81" t="s">
        <v>1236</v>
      </c>
      <c r="B81">
        <v>2.9888337155747799</v>
      </c>
      <c r="C81">
        <v>1.34471905056743</v>
      </c>
      <c r="D81">
        <v>1.1667377248695801</v>
      </c>
      <c r="E81">
        <v>2.3925992182789901</v>
      </c>
      <c r="F81">
        <v>1.65541852561224</v>
      </c>
      <c r="G81">
        <v>2.0993959036983898</v>
      </c>
      <c r="H81">
        <v>1.95589838343742</v>
      </c>
      <c r="I81">
        <v>2.3141400055722099</v>
      </c>
      <c r="J81">
        <v>2.2141513003569</v>
      </c>
      <c r="K81">
        <v>3.9103487263105099</v>
      </c>
      <c r="L81">
        <v>2.6754622727227702</v>
      </c>
      <c r="M81">
        <v>0.50659800342829098</v>
      </c>
      <c r="N81" t="s">
        <v>1683</v>
      </c>
      <c r="O81" t="s">
        <v>1683</v>
      </c>
      <c r="P81" t="s">
        <v>1683</v>
      </c>
      <c r="Q81" t="s">
        <v>1073</v>
      </c>
      <c r="R81" t="s">
        <v>1683</v>
      </c>
      <c r="S81" t="s">
        <v>1682</v>
      </c>
      <c r="T81" t="s">
        <v>1683</v>
      </c>
      <c r="U81" t="s">
        <v>1683</v>
      </c>
      <c r="V81" t="s">
        <v>1683</v>
      </c>
      <c r="W81" t="s">
        <v>1682</v>
      </c>
      <c r="X81" t="s">
        <v>1683</v>
      </c>
      <c r="Y81" t="s">
        <v>1682</v>
      </c>
    </row>
    <row r="82" spans="1:25" x14ac:dyDescent="0.25">
      <c r="A82" t="s">
        <v>1238</v>
      </c>
      <c r="B82">
        <v>2.9888337155747799</v>
      </c>
      <c r="C82">
        <v>1.34471905056743</v>
      </c>
      <c r="D82">
        <v>1.1667377248695801</v>
      </c>
      <c r="E82">
        <v>1.35869042596265</v>
      </c>
      <c r="F82">
        <v>1.65541852561224</v>
      </c>
      <c r="G82">
        <v>1.6179855589241501</v>
      </c>
      <c r="H82">
        <v>1.95589838343742</v>
      </c>
      <c r="I82">
        <v>2.3141400055722099</v>
      </c>
      <c r="J82">
        <v>2.2141513003569</v>
      </c>
      <c r="K82">
        <v>3.5651960501032902</v>
      </c>
      <c r="L82">
        <v>2.6754622727227702</v>
      </c>
      <c r="M82">
        <v>1.30449067253094</v>
      </c>
      <c r="N82" t="s">
        <v>1683</v>
      </c>
      <c r="O82" t="s">
        <v>1683</v>
      </c>
      <c r="P82" t="s">
        <v>1683</v>
      </c>
      <c r="Q82" t="s">
        <v>1073</v>
      </c>
      <c r="R82" t="s">
        <v>1683</v>
      </c>
      <c r="S82" t="s">
        <v>1683</v>
      </c>
      <c r="T82" t="s">
        <v>1683</v>
      </c>
      <c r="U82" t="s">
        <v>1683</v>
      </c>
      <c r="V82" t="s">
        <v>1683</v>
      </c>
      <c r="W82" t="s">
        <v>1683</v>
      </c>
      <c r="X82" t="s">
        <v>1683</v>
      </c>
      <c r="Y82" t="s">
        <v>1683</v>
      </c>
    </row>
    <row r="83" spans="1:25" x14ac:dyDescent="0.25">
      <c r="A83" t="s">
        <v>1240</v>
      </c>
      <c r="B83">
        <v>1.8398499684437</v>
      </c>
      <c r="C83">
        <v>1.0596725765338399</v>
      </c>
      <c r="D83">
        <v>1.0107782202920099</v>
      </c>
      <c r="E83">
        <v>1.0596725765338399</v>
      </c>
      <c r="F83">
        <v>1.2814467823726901</v>
      </c>
      <c r="G83">
        <v>0.96201372647719996</v>
      </c>
      <c r="H83">
        <v>1.42216591984531</v>
      </c>
      <c r="I83">
        <v>1.0596725765338399</v>
      </c>
      <c r="J83">
        <v>1.9100319606514999</v>
      </c>
      <c r="K83">
        <v>1.1036181279975601</v>
      </c>
      <c r="L83">
        <v>0.82516890345230198</v>
      </c>
      <c r="M83">
        <v>0.55442330112595695</v>
      </c>
      <c r="N83" t="s">
        <v>1683</v>
      </c>
      <c r="O83" t="s">
        <v>1073</v>
      </c>
      <c r="P83" t="s">
        <v>1683</v>
      </c>
      <c r="Q83" t="s">
        <v>1073</v>
      </c>
      <c r="R83" t="s">
        <v>1682</v>
      </c>
      <c r="S83" t="s">
        <v>1682</v>
      </c>
      <c r="T83" t="s">
        <v>1683</v>
      </c>
      <c r="U83" t="s">
        <v>1073</v>
      </c>
      <c r="V83" t="s">
        <v>1682</v>
      </c>
      <c r="W83" t="s">
        <v>1682</v>
      </c>
      <c r="X83" t="s">
        <v>1683</v>
      </c>
      <c r="Y83" t="s">
        <v>1682</v>
      </c>
    </row>
    <row r="84" spans="1:25" x14ac:dyDescent="0.25">
      <c r="A84" t="s">
        <v>1242</v>
      </c>
      <c r="B84">
        <v>1.7271397106614499</v>
      </c>
      <c r="C84">
        <v>1.7429817029818599</v>
      </c>
      <c r="D84">
        <v>1.0107782202920099</v>
      </c>
      <c r="E84">
        <v>1.7429817029818599</v>
      </c>
      <c r="F84">
        <v>1.3856759831310399</v>
      </c>
      <c r="G84">
        <v>1.26517634083729</v>
      </c>
      <c r="H84">
        <v>1.42216591984531</v>
      </c>
      <c r="I84">
        <v>1.7429817029818599</v>
      </c>
      <c r="J84">
        <v>1.6994419303728201</v>
      </c>
      <c r="K84">
        <v>2.6033047083521401</v>
      </c>
      <c r="L84">
        <v>0.82516890345230198</v>
      </c>
      <c r="M84">
        <v>2.8564834189292299</v>
      </c>
      <c r="N84" t="s">
        <v>1682</v>
      </c>
      <c r="O84" t="s">
        <v>1073</v>
      </c>
      <c r="P84" t="s">
        <v>1683</v>
      </c>
      <c r="Q84" t="s">
        <v>1073</v>
      </c>
      <c r="R84" t="s">
        <v>1683</v>
      </c>
      <c r="S84" t="s">
        <v>1682</v>
      </c>
      <c r="T84" t="s">
        <v>1683</v>
      </c>
      <c r="U84" t="s">
        <v>1073</v>
      </c>
      <c r="V84" t="s">
        <v>1683</v>
      </c>
      <c r="W84" t="s">
        <v>1682</v>
      </c>
      <c r="X84" t="s">
        <v>1683</v>
      </c>
      <c r="Y84" t="s">
        <v>1682</v>
      </c>
    </row>
    <row r="85" spans="1:25" x14ac:dyDescent="0.25">
      <c r="A85" t="s">
        <v>1244</v>
      </c>
      <c r="B85">
        <v>1.8398499684437</v>
      </c>
      <c r="C85">
        <v>2.6587519470669401</v>
      </c>
      <c r="D85">
        <v>1.0107782202920099</v>
      </c>
      <c r="E85">
        <v>2.6587519470669401</v>
      </c>
      <c r="F85">
        <v>1.3856759831310399</v>
      </c>
      <c r="G85">
        <v>2.92837580936961</v>
      </c>
      <c r="H85">
        <v>1.9350387474656101</v>
      </c>
      <c r="I85">
        <v>2.6587519470669401</v>
      </c>
      <c r="J85">
        <v>1.6994419303728201</v>
      </c>
      <c r="K85">
        <v>4.2866416290431397</v>
      </c>
      <c r="L85">
        <v>0.82516890345230198</v>
      </c>
      <c r="M85">
        <v>1.18981157302868</v>
      </c>
      <c r="N85" t="s">
        <v>1683</v>
      </c>
      <c r="O85" t="s">
        <v>1073</v>
      </c>
      <c r="P85" t="s">
        <v>1683</v>
      </c>
      <c r="Q85" t="s">
        <v>1073</v>
      </c>
      <c r="R85" t="s">
        <v>1683</v>
      </c>
      <c r="S85" t="s">
        <v>1682</v>
      </c>
      <c r="T85" t="s">
        <v>1682</v>
      </c>
      <c r="U85" t="s">
        <v>1073</v>
      </c>
      <c r="V85" t="s">
        <v>1683</v>
      </c>
      <c r="W85" t="s">
        <v>1682</v>
      </c>
      <c r="X85" t="s">
        <v>1683</v>
      </c>
      <c r="Y85" t="s">
        <v>1683</v>
      </c>
    </row>
    <row r="86" spans="1:25" x14ac:dyDescent="0.25">
      <c r="A86" t="s">
        <v>1246</v>
      </c>
      <c r="B86">
        <v>2.0282144819333801</v>
      </c>
      <c r="C86">
        <v>1.2653445536032299</v>
      </c>
      <c r="D86">
        <v>1.0107782202920099</v>
      </c>
      <c r="E86">
        <v>1.2653445536032299</v>
      </c>
      <c r="F86">
        <v>1.3856759831310399</v>
      </c>
      <c r="G86">
        <v>1.53518352845715</v>
      </c>
      <c r="H86">
        <v>1.42216591984531</v>
      </c>
      <c r="I86">
        <v>1.2653445536032299</v>
      </c>
      <c r="J86">
        <v>1.6994419303728201</v>
      </c>
      <c r="K86">
        <v>1.5688516119037399</v>
      </c>
      <c r="L86">
        <v>1.4369385864400701</v>
      </c>
      <c r="M86">
        <v>1.18981157302868</v>
      </c>
      <c r="N86" t="s">
        <v>1682</v>
      </c>
      <c r="O86" t="s">
        <v>1073</v>
      </c>
      <c r="P86" t="s">
        <v>1683</v>
      </c>
      <c r="Q86" t="s">
        <v>1073</v>
      </c>
      <c r="R86" t="s">
        <v>1683</v>
      </c>
      <c r="S86" t="s">
        <v>1682</v>
      </c>
      <c r="T86" t="s">
        <v>1683</v>
      </c>
      <c r="U86" t="s">
        <v>1073</v>
      </c>
      <c r="V86" t="s">
        <v>1683</v>
      </c>
      <c r="W86" t="s">
        <v>1682</v>
      </c>
      <c r="X86" t="s">
        <v>1682</v>
      </c>
      <c r="Y86" t="s">
        <v>1683</v>
      </c>
    </row>
    <row r="87" spans="1:25" x14ac:dyDescent="0.25">
      <c r="A87" t="s">
        <v>1248</v>
      </c>
      <c r="B87">
        <v>-0.35807371831826801</v>
      </c>
      <c r="C87">
        <v>0.76342564221491005</v>
      </c>
      <c r="D87">
        <v>0.54994669618751002</v>
      </c>
      <c r="E87">
        <v>0.54994669618751002</v>
      </c>
      <c r="F87">
        <v>0.56736156483935296</v>
      </c>
      <c r="G87">
        <v>0.38898124504001602</v>
      </c>
      <c r="H87">
        <v>1.4455323861346601</v>
      </c>
      <c r="I87">
        <v>0.54994669618751002</v>
      </c>
      <c r="J87">
        <v>0.32020634517781799</v>
      </c>
      <c r="K87">
        <v>0.81059313048387405</v>
      </c>
      <c r="L87">
        <v>0.56434016738562898</v>
      </c>
      <c r="M87">
        <v>-0.31437802255904701</v>
      </c>
      <c r="N87" t="s">
        <v>1682</v>
      </c>
      <c r="O87" t="s">
        <v>1683</v>
      </c>
      <c r="P87" t="s">
        <v>1073</v>
      </c>
      <c r="Q87" t="s">
        <v>1073</v>
      </c>
      <c r="R87" t="s">
        <v>1682</v>
      </c>
      <c r="S87" t="s">
        <v>1682</v>
      </c>
      <c r="T87" t="s">
        <v>1682</v>
      </c>
      <c r="U87" t="s">
        <v>1073</v>
      </c>
      <c r="V87" t="s">
        <v>1682</v>
      </c>
      <c r="W87" t="s">
        <v>1682</v>
      </c>
      <c r="X87" t="s">
        <v>1682</v>
      </c>
      <c r="Y87" t="s">
        <v>1682</v>
      </c>
    </row>
    <row r="88" spans="1:25" x14ac:dyDescent="0.25">
      <c r="A88" t="s">
        <v>1250</v>
      </c>
      <c r="B88">
        <v>8.7254089918638797E-3</v>
      </c>
      <c r="C88">
        <v>0.76342564221491005</v>
      </c>
      <c r="D88">
        <v>-0.67041341548666999</v>
      </c>
      <c r="E88">
        <v>-0.67041341548666999</v>
      </c>
      <c r="F88">
        <v>0.57727656585906995</v>
      </c>
      <c r="G88">
        <v>0.70774312860592903</v>
      </c>
      <c r="H88">
        <v>0.96541761532123005</v>
      </c>
      <c r="I88">
        <v>-0.67041341548666999</v>
      </c>
      <c r="J88">
        <v>0.38300258644759899</v>
      </c>
      <c r="K88">
        <v>-0.78350066862674905</v>
      </c>
      <c r="L88">
        <v>0.43664340893921999</v>
      </c>
      <c r="M88">
        <v>-0.18429314826732801</v>
      </c>
      <c r="N88" t="s">
        <v>1683</v>
      </c>
      <c r="O88" t="s">
        <v>1683</v>
      </c>
      <c r="P88" t="s">
        <v>1073</v>
      </c>
      <c r="Q88" t="s">
        <v>1073</v>
      </c>
      <c r="R88" t="s">
        <v>1683</v>
      </c>
      <c r="S88" t="s">
        <v>1683</v>
      </c>
      <c r="T88" t="s">
        <v>1683</v>
      </c>
      <c r="U88" t="s">
        <v>1073</v>
      </c>
      <c r="V88" t="s">
        <v>1683</v>
      </c>
      <c r="W88" t="s">
        <v>1682</v>
      </c>
      <c r="X88" t="s">
        <v>1683</v>
      </c>
      <c r="Y88" t="s">
        <v>1683</v>
      </c>
    </row>
    <row r="89" spans="1:25" x14ac:dyDescent="0.25">
      <c r="A89" t="s">
        <v>1252</v>
      </c>
      <c r="B89">
        <v>8.7254089918638797E-3</v>
      </c>
      <c r="C89">
        <v>0.76342564221491005</v>
      </c>
      <c r="D89">
        <v>1.2502825969264899</v>
      </c>
      <c r="E89">
        <v>1.2502825969264899</v>
      </c>
      <c r="F89">
        <v>0.57727656585906995</v>
      </c>
      <c r="G89">
        <v>1.0578069514863999</v>
      </c>
      <c r="H89">
        <v>0.96541761532123005</v>
      </c>
      <c r="I89">
        <v>1.2502825969264899</v>
      </c>
      <c r="J89">
        <v>0.38300258644759899</v>
      </c>
      <c r="K89">
        <v>0.71567698795117396</v>
      </c>
      <c r="L89">
        <v>0.43664340893921999</v>
      </c>
      <c r="M89">
        <v>-0.18429314826732801</v>
      </c>
      <c r="N89" t="s">
        <v>1683</v>
      </c>
      <c r="O89" t="s">
        <v>1683</v>
      </c>
      <c r="P89" t="s">
        <v>1073</v>
      </c>
      <c r="Q89" t="s">
        <v>1073</v>
      </c>
      <c r="R89" t="s">
        <v>1683</v>
      </c>
      <c r="S89" t="s">
        <v>1682</v>
      </c>
      <c r="T89" t="s">
        <v>1683</v>
      </c>
      <c r="U89" t="s">
        <v>1073</v>
      </c>
      <c r="V89" t="s">
        <v>1683</v>
      </c>
      <c r="W89" t="s">
        <v>1683</v>
      </c>
      <c r="X89" t="s">
        <v>1683</v>
      </c>
      <c r="Y89" t="s">
        <v>1683</v>
      </c>
    </row>
    <row r="90" spans="1:25" x14ac:dyDescent="0.25">
      <c r="A90" t="s">
        <v>1254</v>
      </c>
      <c r="B90">
        <v>-9.57563234378003E-2</v>
      </c>
      <c r="C90">
        <v>0.76342564221491005</v>
      </c>
      <c r="D90">
        <v>0.79520382005773804</v>
      </c>
      <c r="E90">
        <v>0.79520382005773804</v>
      </c>
      <c r="F90">
        <v>1.1984836775233301</v>
      </c>
      <c r="G90">
        <v>1.09016716602893</v>
      </c>
      <c r="H90">
        <v>0.96541761532123005</v>
      </c>
      <c r="I90">
        <v>0.79520382005773804</v>
      </c>
      <c r="J90">
        <v>0.38300258644759899</v>
      </c>
      <c r="K90">
        <v>0.77639322370604802</v>
      </c>
      <c r="L90">
        <v>0.43664340893921999</v>
      </c>
      <c r="M90">
        <v>-0.18429314826732801</v>
      </c>
      <c r="N90" t="s">
        <v>1682</v>
      </c>
      <c r="O90" t="s">
        <v>1683</v>
      </c>
      <c r="P90" t="s">
        <v>1073</v>
      </c>
      <c r="Q90" t="s">
        <v>1073</v>
      </c>
      <c r="R90" t="s">
        <v>1682</v>
      </c>
      <c r="S90" t="s">
        <v>1682</v>
      </c>
      <c r="T90" t="s">
        <v>1683</v>
      </c>
      <c r="U90" t="s">
        <v>1073</v>
      </c>
      <c r="V90" t="s">
        <v>1683</v>
      </c>
      <c r="W90" t="s">
        <v>1682</v>
      </c>
      <c r="X90" t="s">
        <v>1683</v>
      </c>
      <c r="Y90" t="s">
        <v>1683</v>
      </c>
    </row>
    <row r="91" spans="1:25" x14ac:dyDescent="0.25">
      <c r="A91" t="s">
        <v>1256</v>
      </c>
      <c r="B91">
        <v>6.3822895443001503E-3</v>
      </c>
      <c r="C91">
        <v>-0.19556863918053299</v>
      </c>
      <c r="D91">
        <v>-1.4975916883737901</v>
      </c>
      <c r="E91">
        <v>-0.72898643176338596</v>
      </c>
      <c r="F91">
        <v>-0.281264902031299</v>
      </c>
      <c r="G91">
        <v>0.30214546958034499</v>
      </c>
      <c r="H91">
        <v>-0.73138800581930496</v>
      </c>
      <c r="I91">
        <v>-0.12048642455821799</v>
      </c>
      <c r="J91">
        <v>-0.110591677550242</v>
      </c>
      <c r="K91">
        <v>-0.82640659937697103</v>
      </c>
      <c r="L91">
        <v>-0.61252016880565596</v>
      </c>
      <c r="M91">
        <v>7.43703588699023E-2</v>
      </c>
      <c r="N91" t="s">
        <v>1682</v>
      </c>
      <c r="O91" t="s">
        <v>1682</v>
      </c>
      <c r="P91" t="s">
        <v>1682</v>
      </c>
      <c r="Q91" t="s">
        <v>1682</v>
      </c>
      <c r="R91" t="s">
        <v>1682</v>
      </c>
      <c r="S91" t="s">
        <v>1682</v>
      </c>
      <c r="T91" t="s">
        <v>1682</v>
      </c>
      <c r="U91" t="s">
        <v>1683</v>
      </c>
      <c r="V91" t="s">
        <v>1682</v>
      </c>
      <c r="W91" t="s">
        <v>1682</v>
      </c>
      <c r="X91" t="s">
        <v>1682</v>
      </c>
      <c r="Y91" t="s">
        <v>1682</v>
      </c>
    </row>
    <row r="92" spans="1:25" x14ac:dyDescent="0.25">
      <c r="A92" t="s">
        <v>1258</v>
      </c>
      <c r="B92">
        <v>1.30051416481249</v>
      </c>
      <c r="C92">
        <v>-0.22330365309122699</v>
      </c>
      <c r="D92">
        <v>-0.44945550462959499</v>
      </c>
      <c r="E92">
        <v>-0.62160594085867504</v>
      </c>
      <c r="F92">
        <v>0.53568422412304895</v>
      </c>
      <c r="G92">
        <v>0.55241962059281402</v>
      </c>
      <c r="H92">
        <v>-0.58237502690255505</v>
      </c>
      <c r="I92">
        <v>-0.12048642455821799</v>
      </c>
      <c r="J92">
        <v>-0.14102474679864699</v>
      </c>
      <c r="K92">
        <v>0.41394083604222398</v>
      </c>
      <c r="L92">
        <v>0.10444385158995</v>
      </c>
      <c r="M92">
        <v>0.79808247537017396</v>
      </c>
      <c r="N92" t="s">
        <v>1682</v>
      </c>
      <c r="O92" t="s">
        <v>1683</v>
      </c>
      <c r="P92" t="s">
        <v>1683</v>
      </c>
      <c r="Q92" t="s">
        <v>1683</v>
      </c>
      <c r="R92" t="s">
        <v>1682</v>
      </c>
      <c r="S92" t="s">
        <v>1682</v>
      </c>
      <c r="T92" t="s">
        <v>1683</v>
      </c>
      <c r="U92" t="s">
        <v>1683</v>
      </c>
      <c r="V92" t="s">
        <v>1683</v>
      </c>
      <c r="W92" t="s">
        <v>1682</v>
      </c>
      <c r="X92" t="s">
        <v>1683</v>
      </c>
      <c r="Y92" t="s">
        <v>1682</v>
      </c>
    </row>
    <row r="93" spans="1:25" x14ac:dyDescent="0.25">
      <c r="A93" t="s">
        <v>1260</v>
      </c>
      <c r="B93">
        <v>-9.9234615644097607E-2</v>
      </c>
      <c r="C93">
        <v>-0.36323816774003098</v>
      </c>
      <c r="D93">
        <v>-1.2750071781366401</v>
      </c>
      <c r="E93">
        <v>-0.62160594085867504</v>
      </c>
      <c r="F93">
        <v>0.47057497812037202</v>
      </c>
      <c r="G93">
        <v>-0.78518304483715795</v>
      </c>
      <c r="H93">
        <v>-0.172767859470081</v>
      </c>
      <c r="I93">
        <v>-0.12048642455821799</v>
      </c>
      <c r="J93">
        <v>-0.251755077738679</v>
      </c>
      <c r="K93">
        <v>0.48059721446757803</v>
      </c>
      <c r="L93">
        <v>2.7547829546896701E-2</v>
      </c>
      <c r="M93">
        <v>0.94000306937769895</v>
      </c>
      <c r="N93" t="s">
        <v>1682</v>
      </c>
      <c r="O93" t="s">
        <v>1682</v>
      </c>
      <c r="P93" t="s">
        <v>1682</v>
      </c>
      <c r="Q93" t="s">
        <v>1683</v>
      </c>
      <c r="R93" t="s">
        <v>1682</v>
      </c>
      <c r="S93" t="s">
        <v>1682</v>
      </c>
      <c r="T93" t="s">
        <v>1682</v>
      </c>
      <c r="U93" t="s">
        <v>1683</v>
      </c>
      <c r="V93" t="s">
        <v>1682</v>
      </c>
      <c r="W93" t="s">
        <v>1682</v>
      </c>
      <c r="X93" t="s">
        <v>1682</v>
      </c>
      <c r="Y93" t="s">
        <v>1682</v>
      </c>
    </row>
    <row r="94" spans="1:25" x14ac:dyDescent="0.25">
      <c r="A94" t="s">
        <v>1262</v>
      </c>
      <c r="B94">
        <v>0.78237534932325703</v>
      </c>
      <c r="C94">
        <v>-0.879551374365248</v>
      </c>
      <c r="D94">
        <v>-1.30335024090827</v>
      </c>
      <c r="E94">
        <v>-0.62160594085867504</v>
      </c>
      <c r="F94">
        <v>-0.62297406641703501</v>
      </c>
      <c r="G94">
        <v>0.58224260930418903</v>
      </c>
      <c r="H94">
        <v>-0.83284752974033305</v>
      </c>
      <c r="I94">
        <v>-0.421318426377019</v>
      </c>
      <c r="J94">
        <v>-0.71298891900044703</v>
      </c>
      <c r="K94">
        <v>-0.19575814173883699</v>
      </c>
      <c r="L94">
        <v>7.2016146761762198E-2</v>
      </c>
      <c r="M94">
        <v>-0.63342348724108799</v>
      </c>
      <c r="N94" t="s">
        <v>1682</v>
      </c>
      <c r="O94" t="s">
        <v>1682</v>
      </c>
      <c r="P94" t="s">
        <v>1682</v>
      </c>
      <c r="Q94" t="s">
        <v>1683</v>
      </c>
      <c r="R94" t="s">
        <v>1682</v>
      </c>
      <c r="S94" t="s">
        <v>1682</v>
      </c>
      <c r="T94" t="s">
        <v>1682</v>
      </c>
      <c r="U94" t="s">
        <v>1682</v>
      </c>
      <c r="V94" t="s">
        <v>1682</v>
      </c>
      <c r="W94" t="s">
        <v>1682</v>
      </c>
      <c r="X94" t="s">
        <v>1682</v>
      </c>
      <c r="Y94" t="s">
        <v>1682</v>
      </c>
    </row>
    <row r="95" spans="1:25" x14ac:dyDescent="0.25">
      <c r="A95" t="s">
        <v>1264</v>
      </c>
      <c r="B95">
        <v>-0.48811975088895099</v>
      </c>
      <c r="C95">
        <v>-0.22330365309122699</v>
      </c>
      <c r="D95">
        <v>-0.44945550462959499</v>
      </c>
      <c r="E95">
        <v>-0.62160594085867504</v>
      </c>
      <c r="F95">
        <v>-7.6336440135375799E-2</v>
      </c>
      <c r="G95">
        <v>0.23869806545775801</v>
      </c>
      <c r="H95">
        <v>-0.54559678619071506</v>
      </c>
      <c r="I95">
        <v>-0.12048642455821799</v>
      </c>
      <c r="J95">
        <v>-0.14102474679864699</v>
      </c>
      <c r="K95">
        <v>0.44380425827528702</v>
      </c>
      <c r="L95">
        <v>0.28812067548089298</v>
      </c>
      <c r="M95">
        <v>-0.143048912738309</v>
      </c>
      <c r="N95" t="s">
        <v>1682</v>
      </c>
      <c r="O95" t="s">
        <v>1683</v>
      </c>
      <c r="P95" t="s">
        <v>1683</v>
      </c>
      <c r="Q95" t="s">
        <v>1683</v>
      </c>
      <c r="R95" t="s">
        <v>1682</v>
      </c>
      <c r="S95" t="s">
        <v>1682</v>
      </c>
      <c r="T95" t="s">
        <v>1682</v>
      </c>
      <c r="U95" t="s">
        <v>1683</v>
      </c>
      <c r="V95" t="s">
        <v>1683</v>
      </c>
      <c r="W95" t="s">
        <v>1682</v>
      </c>
      <c r="X95" t="s">
        <v>1682</v>
      </c>
      <c r="Y95" t="s">
        <v>1682</v>
      </c>
    </row>
    <row r="96" spans="1:25" x14ac:dyDescent="0.25">
      <c r="A96" t="s">
        <v>1266</v>
      </c>
      <c r="B96">
        <v>1.8488012989468201</v>
      </c>
      <c r="C96">
        <v>1.8488012989468201</v>
      </c>
      <c r="D96">
        <v>1.8488012989468201</v>
      </c>
      <c r="E96">
        <v>1.8488012989468201</v>
      </c>
      <c r="F96">
        <v>1.8488012989468201</v>
      </c>
      <c r="G96">
        <v>1.8488012989468201</v>
      </c>
      <c r="H96">
        <v>1.8488012989468201</v>
      </c>
      <c r="I96">
        <v>1.8488012989468201</v>
      </c>
      <c r="J96">
        <v>-1.41916467063319E-2</v>
      </c>
      <c r="K96">
        <v>2.67341212240335</v>
      </c>
      <c r="L96">
        <v>1.8488012989468201</v>
      </c>
      <c r="M96">
        <v>1.8488012989468201</v>
      </c>
      <c r="N96" t="s">
        <v>1073</v>
      </c>
      <c r="O96" t="s">
        <v>1073</v>
      </c>
      <c r="P96" t="s">
        <v>1073</v>
      </c>
      <c r="Q96" t="s">
        <v>1073</v>
      </c>
      <c r="R96" t="s">
        <v>1073</v>
      </c>
      <c r="S96" t="s">
        <v>1073</v>
      </c>
      <c r="T96" t="s">
        <v>1073</v>
      </c>
      <c r="U96" t="s">
        <v>1073</v>
      </c>
      <c r="V96" t="s">
        <v>1682</v>
      </c>
      <c r="W96" t="s">
        <v>1682</v>
      </c>
      <c r="X96" t="s">
        <v>1073</v>
      </c>
      <c r="Y96" t="s">
        <v>1073</v>
      </c>
    </row>
    <row r="97" spans="1:25" x14ac:dyDescent="0.25">
      <c r="A97" t="s">
        <v>1268</v>
      </c>
      <c r="B97">
        <v>-1.19566748354543</v>
      </c>
      <c r="C97">
        <v>-1.19566748354543</v>
      </c>
      <c r="D97">
        <v>-1.19566748354543</v>
      </c>
      <c r="E97">
        <v>-1.19566748354543</v>
      </c>
      <c r="F97">
        <v>-1.19566748354543</v>
      </c>
      <c r="G97">
        <v>-1.28250858341648</v>
      </c>
      <c r="H97">
        <v>-0.85060884043354501</v>
      </c>
      <c r="I97">
        <v>-1.19566748354543</v>
      </c>
      <c r="J97">
        <v>-0.35149624675128099</v>
      </c>
      <c r="K97">
        <v>-1.0653405941453</v>
      </c>
      <c r="L97">
        <v>-1.5767280039860501</v>
      </c>
      <c r="M97">
        <v>-1.0194209279842601</v>
      </c>
      <c r="N97" t="s">
        <v>1073</v>
      </c>
      <c r="O97" t="s">
        <v>1073</v>
      </c>
      <c r="P97" t="s">
        <v>1073</v>
      </c>
      <c r="Q97" t="s">
        <v>1073</v>
      </c>
      <c r="R97" t="s">
        <v>1073</v>
      </c>
      <c r="S97" t="s">
        <v>1682</v>
      </c>
      <c r="T97" t="s">
        <v>1682</v>
      </c>
      <c r="U97" t="s">
        <v>1073</v>
      </c>
      <c r="V97" t="s">
        <v>1682</v>
      </c>
      <c r="W97" t="s">
        <v>1682</v>
      </c>
      <c r="X97" t="s">
        <v>1682</v>
      </c>
      <c r="Y97" t="s">
        <v>1682</v>
      </c>
    </row>
    <row r="98" spans="1:25" x14ac:dyDescent="0.25">
      <c r="A98" t="s">
        <v>1270</v>
      </c>
      <c r="B98">
        <v>0.94866577538724695</v>
      </c>
      <c r="C98">
        <v>1.2871233983339401</v>
      </c>
      <c r="D98">
        <v>0.46428798870219101</v>
      </c>
      <c r="E98">
        <v>0.94624493814995003</v>
      </c>
      <c r="F98">
        <v>1.4230898569339101</v>
      </c>
      <c r="G98">
        <v>0.67226970192779101</v>
      </c>
      <c r="H98">
        <v>0.68984673301739996</v>
      </c>
      <c r="I98">
        <v>-0.33353146564387898</v>
      </c>
      <c r="J98">
        <v>0.54910456531597795</v>
      </c>
      <c r="K98">
        <v>0.61096922999924397</v>
      </c>
      <c r="L98">
        <v>-0.146271834395485</v>
      </c>
      <c r="M98">
        <v>0.86429922061310605</v>
      </c>
      <c r="N98" t="s">
        <v>1682</v>
      </c>
      <c r="O98" t="s">
        <v>1682</v>
      </c>
      <c r="P98" t="s">
        <v>1683</v>
      </c>
      <c r="Q98" t="s">
        <v>1683</v>
      </c>
      <c r="R98" t="s">
        <v>1682</v>
      </c>
      <c r="S98" t="s">
        <v>1682</v>
      </c>
      <c r="T98" t="s">
        <v>1683</v>
      </c>
      <c r="U98" t="s">
        <v>1683</v>
      </c>
      <c r="V98" t="s">
        <v>1682</v>
      </c>
      <c r="W98" t="s">
        <v>1682</v>
      </c>
      <c r="X98" t="s">
        <v>1682</v>
      </c>
      <c r="Y98" t="s">
        <v>1682</v>
      </c>
    </row>
    <row r="99" spans="1:25" x14ac:dyDescent="0.25">
      <c r="A99" t="s">
        <v>1272</v>
      </c>
      <c r="B99">
        <v>0.88607285518558399</v>
      </c>
      <c r="C99">
        <v>1.0327342184659001</v>
      </c>
      <c r="D99">
        <v>1.0510769172905601</v>
      </c>
      <c r="E99">
        <v>0.94624493814995003</v>
      </c>
      <c r="F99">
        <v>1.31939617150105</v>
      </c>
      <c r="G99">
        <v>1.91533730686243</v>
      </c>
      <c r="H99">
        <v>1.0685133371059401</v>
      </c>
      <c r="I99">
        <v>0.54059499856730098</v>
      </c>
      <c r="J99">
        <v>1.0154760940663099</v>
      </c>
      <c r="K99">
        <v>1.58718611672462</v>
      </c>
      <c r="L99">
        <v>1.86247891566632</v>
      </c>
      <c r="M99">
        <v>1.2498253464772699</v>
      </c>
      <c r="N99" t="s">
        <v>1682</v>
      </c>
      <c r="O99" t="s">
        <v>1683</v>
      </c>
      <c r="P99" t="s">
        <v>1682</v>
      </c>
      <c r="Q99" t="s">
        <v>1683</v>
      </c>
      <c r="R99" t="s">
        <v>1682</v>
      </c>
      <c r="S99" t="s">
        <v>1682</v>
      </c>
      <c r="T99" t="s">
        <v>1682</v>
      </c>
      <c r="U99" t="s">
        <v>1682</v>
      </c>
      <c r="V99" t="s">
        <v>1682</v>
      </c>
      <c r="W99" t="s">
        <v>1682</v>
      </c>
      <c r="X99" t="s">
        <v>1682</v>
      </c>
      <c r="Y99" t="s">
        <v>1682</v>
      </c>
    </row>
    <row r="100" spans="1:25" x14ac:dyDescent="0.25">
      <c r="A100" t="s">
        <v>1274</v>
      </c>
      <c r="B100">
        <v>0.13878157894777701</v>
      </c>
      <c r="C100">
        <v>-1.9085127590255799E-2</v>
      </c>
      <c r="D100">
        <v>0.105834570290818</v>
      </c>
      <c r="E100">
        <v>0.94624493814995003</v>
      </c>
      <c r="F100">
        <v>-0.66856865522773601</v>
      </c>
      <c r="G100">
        <v>0.65438944139039201</v>
      </c>
      <c r="H100">
        <v>0.42409270505964602</v>
      </c>
      <c r="I100">
        <v>-0.49942615899724102</v>
      </c>
      <c r="J100">
        <v>5.11637512307484E-2</v>
      </c>
      <c r="K100">
        <v>3.3642226075124002E-2</v>
      </c>
      <c r="L100">
        <v>0.51875523915274302</v>
      </c>
      <c r="M100">
        <v>0.123338532373611</v>
      </c>
      <c r="N100" t="s">
        <v>1682</v>
      </c>
      <c r="O100" t="s">
        <v>1682</v>
      </c>
      <c r="P100" t="s">
        <v>1682</v>
      </c>
      <c r="Q100" t="s">
        <v>1683</v>
      </c>
      <c r="R100" t="s">
        <v>1682</v>
      </c>
      <c r="S100" t="s">
        <v>1682</v>
      </c>
      <c r="T100" t="s">
        <v>1682</v>
      </c>
      <c r="U100" t="s">
        <v>1682</v>
      </c>
      <c r="V100" t="s">
        <v>1682</v>
      </c>
      <c r="W100" t="s">
        <v>1682</v>
      </c>
      <c r="X100" t="s">
        <v>1682</v>
      </c>
      <c r="Y100" t="s">
        <v>1682</v>
      </c>
    </row>
    <row r="101" spans="1:25" x14ac:dyDescent="0.25">
      <c r="A101" t="s">
        <v>1276</v>
      </c>
      <c r="B101">
        <v>1.24794501934873E-2</v>
      </c>
      <c r="C101">
        <v>1.3277836136974801</v>
      </c>
      <c r="D101">
        <v>0.46428798870219101</v>
      </c>
      <c r="E101">
        <v>1.3257045455521499</v>
      </c>
      <c r="F101">
        <v>-0.143636371692757</v>
      </c>
      <c r="G101">
        <v>0.32582893272734897</v>
      </c>
      <c r="H101">
        <v>0.85101095683885397</v>
      </c>
      <c r="I101">
        <v>-0.44411714090596899</v>
      </c>
      <c r="J101">
        <v>0.96495744364172398</v>
      </c>
      <c r="K101">
        <v>0.71775462281388103</v>
      </c>
      <c r="L101">
        <v>1.3403305101338301</v>
      </c>
      <c r="M101">
        <v>1.05111900398587</v>
      </c>
      <c r="N101" t="s">
        <v>1682</v>
      </c>
      <c r="O101" t="s">
        <v>1682</v>
      </c>
      <c r="P101" t="s">
        <v>1683</v>
      </c>
      <c r="Q101" t="s">
        <v>1682</v>
      </c>
      <c r="R101" t="s">
        <v>1682</v>
      </c>
      <c r="S101" t="s">
        <v>1682</v>
      </c>
      <c r="T101" t="s">
        <v>1682</v>
      </c>
      <c r="U101" t="s">
        <v>1682</v>
      </c>
      <c r="V101" t="s">
        <v>1682</v>
      </c>
      <c r="W101" t="s">
        <v>1682</v>
      </c>
      <c r="X101" t="s">
        <v>1682</v>
      </c>
      <c r="Y101" t="s">
        <v>1682</v>
      </c>
    </row>
    <row r="102" spans="1:25" x14ac:dyDescent="0.25">
      <c r="A102" t="s">
        <v>1278</v>
      </c>
      <c r="B102">
        <v>0.20913227439095</v>
      </c>
      <c r="C102">
        <v>1.0327342184659001</v>
      </c>
      <c r="D102">
        <v>0.46428798870219101</v>
      </c>
      <c r="E102">
        <v>0.94624493814995003</v>
      </c>
      <c r="F102">
        <v>0.184195740202519</v>
      </c>
      <c r="G102">
        <v>-1.2089226586980699</v>
      </c>
      <c r="H102">
        <v>0.68984673301739996</v>
      </c>
      <c r="I102">
        <v>-0.33353146564387898</v>
      </c>
      <c r="J102">
        <v>0.73590243575638403</v>
      </c>
      <c r="K102">
        <v>0.72991533125299901</v>
      </c>
      <c r="L102">
        <v>-0.92679815498278995</v>
      </c>
      <c r="M102">
        <v>-0.63269423388826895</v>
      </c>
      <c r="N102" t="s">
        <v>1683</v>
      </c>
      <c r="O102" t="s">
        <v>1683</v>
      </c>
      <c r="P102" t="s">
        <v>1683</v>
      </c>
      <c r="Q102" t="s">
        <v>1683</v>
      </c>
      <c r="R102" t="s">
        <v>1683</v>
      </c>
      <c r="S102" t="s">
        <v>1682</v>
      </c>
      <c r="T102" t="s">
        <v>1683</v>
      </c>
      <c r="U102" t="s">
        <v>1683</v>
      </c>
      <c r="V102" t="s">
        <v>1683</v>
      </c>
      <c r="W102" t="s">
        <v>1683</v>
      </c>
      <c r="X102" t="s">
        <v>1682</v>
      </c>
      <c r="Y102" t="s">
        <v>1682</v>
      </c>
    </row>
    <row r="103" spans="1:25" x14ac:dyDescent="0.25">
      <c r="A103" t="s">
        <v>1280</v>
      </c>
      <c r="B103">
        <v>0.33139723713956598</v>
      </c>
      <c r="C103">
        <v>-0.25226966261949801</v>
      </c>
      <c r="D103">
        <v>-9.6734209841015696E-3</v>
      </c>
      <c r="E103">
        <v>-0.25226966261949801</v>
      </c>
      <c r="F103">
        <v>-1.0710078130270599</v>
      </c>
      <c r="G103">
        <v>0.630015245486788</v>
      </c>
      <c r="H103">
        <v>0.56785182616555496</v>
      </c>
      <c r="I103">
        <v>-0.59146544341687501</v>
      </c>
      <c r="J103">
        <v>0.691814770717051</v>
      </c>
      <c r="K103">
        <v>-0.27333539281754299</v>
      </c>
      <c r="L103">
        <v>-0.87860236850943296</v>
      </c>
      <c r="M103">
        <v>-0.23632804378115099</v>
      </c>
      <c r="N103" t="s">
        <v>1683</v>
      </c>
      <c r="O103" t="s">
        <v>1073</v>
      </c>
      <c r="P103" t="s">
        <v>1682</v>
      </c>
      <c r="Q103" t="s">
        <v>1073</v>
      </c>
      <c r="R103" t="s">
        <v>1683</v>
      </c>
      <c r="S103" t="s">
        <v>1682</v>
      </c>
      <c r="T103" t="s">
        <v>1683</v>
      </c>
      <c r="U103" t="s">
        <v>1683</v>
      </c>
      <c r="V103" t="s">
        <v>1683</v>
      </c>
      <c r="W103" t="s">
        <v>1683</v>
      </c>
      <c r="X103" t="s">
        <v>1683</v>
      </c>
      <c r="Y103" t="s">
        <v>1683</v>
      </c>
    </row>
    <row r="104" spans="1:25" x14ac:dyDescent="0.25">
      <c r="A104" t="s">
        <v>1282</v>
      </c>
      <c r="B104">
        <v>0.33139723713956598</v>
      </c>
      <c r="C104">
        <v>0.12432204112077</v>
      </c>
      <c r="D104">
        <v>-0.63863510915763999</v>
      </c>
      <c r="E104">
        <v>0.12432204112077</v>
      </c>
      <c r="F104">
        <v>-1.0710078130270599</v>
      </c>
      <c r="G104">
        <v>0.12141626900440899</v>
      </c>
      <c r="H104">
        <v>0.56785182616555496</v>
      </c>
      <c r="I104">
        <v>-0.59146544341687501</v>
      </c>
      <c r="J104">
        <v>0.691814770717051</v>
      </c>
      <c r="K104">
        <v>0.38577334873697799</v>
      </c>
      <c r="L104">
        <v>-0.87860236850943296</v>
      </c>
      <c r="M104">
        <v>-0.23632804378115099</v>
      </c>
      <c r="N104" t="s">
        <v>1683</v>
      </c>
      <c r="O104" t="s">
        <v>1073</v>
      </c>
      <c r="P104" t="s">
        <v>1683</v>
      </c>
      <c r="Q104" t="s">
        <v>1073</v>
      </c>
      <c r="R104" t="s">
        <v>1683</v>
      </c>
      <c r="S104" t="s">
        <v>1683</v>
      </c>
      <c r="T104" t="s">
        <v>1683</v>
      </c>
      <c r="U104" t="s">
        <v>1683</v>
      </c>
      <c r="V104" t="s">
        <v>1683</v>
      </c>
      <c r="W104" t="s">
        <v>1682</v>
      </c>
      <c r="X104" t="s">
        <v>1683</v>
      </c>
      <c r="Y104" t="s">
        <v>1683</v>
      </c>
    </row>
    <row r="105" spans="1:25" x14ac:dyDescent="0.25">
      <c r="A105" t="s">
        <v>1284</v>
      </c>
      <c r="B105">
        <v>0.33139723713956598</v>
      </c>
      <c r="C105">
        <v>-0.29630672577831302</v>
      </c>
      <c r="D105">
        <v>0.14279464694201999</v>
      </c>
      <c r="E105">
        <v>-0.29630672577831302</v>
      </c>
      <c r="F105">
        <v>-1.2225707281685201</v>
      </c>
      <c r="G105">
        <v>-0.21906641919764799</v>
      </c>
      <c r="H105">
        <v>0.56785182616555496</v>
      </c>
      <c r="I105">
        <v>-0.59146544341687501</v>
      </c>
      <c r="J105">
        <v>0.34171239827178101</v>
      </c>
      <c r="K105">
        <v>-6.3093065180232694E-2</v>
      </c>
      <c r="L105">
        <v>-0.87471443581640795</v>
      </c>
      <c r="M105">
        <v>-0.18731152436539</v>
      </c>
      <c r="N105" t="s">
        <v>1683</v>
      </c>
      <c r="O105" t="s">
        <v>1073</v>
      </c>
      <c r="P105" t="s">
        <v>1682</v>
      </c>
      <c r="Q105" t="s">
        <v>1073</v>
      </c>
      <c r="R105" t="s">
        <v>1682</v>
      </c>
      <c r="S105" t="s">
        <v>1682</v>
      </c>
      <c r="T105" t="s">
        <v>1683</v>
      </c>
      <c r="U105" t="s">
        <v>1683</v>
      </c>
      <c r="V105" t="s">
        <v>1682</v>
      </c>
      <c r="W105" t="s">
        <v>1682</v>
      </c>
      <c r="X105" t="s">
        <v>1682</v>
      </c>
      <c r="Y105" t="s">
        <v>1682</v>
      </c>
    </row>
    <row r="106" spans="1:25" x14ac:dyDescent="0.25">
      <c r="A106" t="s">
        <v>1286</v>
      </c>
      <c r="B106">
        <v>0.392736755204321</v>
      </c>
      <c r="C106">
        <v>0.392736755204321</v>
      </c>
      <c r="D106">
        <v>0.392736755204321</v>
      </c>
      <c r="E106">
        <v>0.392736755204321</v>
      </c>
      <c r="F106">
        <v>0.392736755204321</v>
      </c>
      <c r="G106">
        <v>0.47693299441377701</v>
      </c>
      <c r="H106">
        <v>0.76592085315321101</v>
      </c>
      <c r="I106">
        <v>0.392736755204321</v>
      </c>
      <c r="J106">
        <v>-1.05147893810228</v>
      </c>
      <c r="K106">
        <v>0.42987822189465202</v>
      </c>
      <c r="L106">
        <v>1.08304319499049</v>
      </c>
      <c r="M106">
        <v>0.22084507510168699</v>
      </c>
      <c r="N106" t="s">
        <v>1073</v>
      </c>
      <c r="O106" t="s">
        <v>1073</v>
      </c>
      <c r="P106" t="s">
        <v>1073</v>
      </c>
      <c r="Q106" t="s">
        <v>1073</v>
      </c>
      <c r="R106" t="s">
        <v>1073</v>
      </c>
      <c r="S106" t="s">
        <v>1683</v>
      </c>
      <c r="T106" t="s">
        <v>1683</v>
      </c>
      <c r="U106" t="s">
        <v>1073</v>
      </c>
      <c r="V106" t="s">
        <v>1683</v>
      </c>
      <c r="W106" t="s">
        <v>1682</v>
      </c>
      <c r="X106" t="s">
        <v>1683</v>
      </c>
      <c r="Y106" t="s">
        <v>1683</v>
      </c>
    </row>
    <row r="107" spans="1:25" x14ac:dyDescent="0.25">
      <c r="A107" t="s">
        <v>1288</v>
      </c>
      <c r="B107">
        <v>-0.31681233810600001</v>
      </c>
      <c r="C107">
        <v>-0.31681233810600001</v>
      </c>
      <c r="D107">
        <v>-0.31681233810600001</v>
      </c>
      <c r="E107">
        <v>-0.31681233810600001</v>
      </c>
      <c r="F107">
        <v>-0.31681233810600001</v>
      </c>
      <c r="G107">
        <v>0.47693299441377701</v>
      </c>
      <c r="H107">
        <v>0.76592085315321101</v>
      </c>
      <c r="I107">
        <v>-0.31681233810600001</v>
      </c>
      <c r="J107">
        <v>-1.05147893810228</v>
      </c>
      <c r="K107">
        <v>0.63396599757413497</v>
      </c>
      <c r="L107">
        <v>1.08304319499049</v>
      </c>
      <c r="M107">
        <v>0.22084507510168699</v>
      </c>
      <c r="N107" t="s">
        <v>1073</v>
      </c>
      <c r="O107" t="s">
        <v>1073</v>
      </c>
      <c r="P107" t="s">
        <v>1073</v>
      </c>
      <c r="Q107" t="s">
        <v>1073</v>
      </c>
      <c r="R107" t="s">
        <v>1073</v>
      </c>
      <c r="S107" t="s">
        <v>1683</v>
      </c>
      <c r="T107" t="s">
        <v>1683</v>
      </c>
      <c r="U107" t="s">
        <v>1073</v>
      </c>
      <c r="V107" t="s">
        <v>1683</v>
      </c>
      <c r="W107" t="s">
        <v>1683</v>
      </c>
      <c r="X107" t="s">
        <v>1683</v>
      </c>
      <c r="Y107" t="s">
        <v>1683</v>
      </c>
    </row>
    <row r="108" spans="1:25" x14ac:dyDescent="0.25">
      <c r="A108" t="s">
        <v>1290</v>
      </c>
      <c r="B108">
        <v>1.1218368444923501</v>
      </c>
      <c r="C108">
        <v>1.1218368444923501</v>
      </c>
      <c r="D108">
        <v>1.1218368444923501</v>
      </c>
      <c r="E108">
        <v>1.1218368444923501</v>
      </c>
      <c r="F108">
        <v>1.1218368444923501</v>
      </c>
      <c r="G108">
        <v>0.47693299441377701</v>
      </c>
      <c r="H108">
        <v>0.76592085315321101</v>
      </c>
      <c r="I108">
        <v>1.1218368444923501</v>
      </c>
      <c r="J108">
        <v>-1.05147893810228</v>
      </c>
      <c r="K108">
        <v>0.63396599757413497</v>
      </c>
      <c r="L108">
        <v>1.08304319499049</v>
      </c>
      <c r="M108">
        <v>0.22084507510168699</v>
      </c>
      <c r="N108" t="s">
        <v>1073</v>
      </c>
      <c r="O108" t="s">
        <v>1073</v>
      </c>
      <c r="P108" t="s">
        <v>1073</v>
      </c>
      <c r="Q108" t="s">
        <v>1073</v>
      </c>
      <c r="R108" t="s">
        <v>1073</v>
      </c>
      <c r="S108" t="s">
        <v>1683</v>
      </c>
      <c r="T108" t="s">
        <v>1683</v>
      </c>
      <c r="U108" t="s">
        <v>1073</v>
      </c>
      <c r="V108" t="s">
        <v>1683</v>
      </c>
      <c r="W108" t="s">
        <v>1683</v>
      </c>
      <c r="X108" t="s">
        <v>1683</v>
      </c>
      <c r="Y108" t="s">
        <v>1683</v>
      </c>
    </row>
    <row r="109" spans="1:25" x14ac:dyDescent="0.25">
      <c r="A109" t="s">
        <v>1292</v>
      </c>
      <c r="B109">
        <v>-0.925039368916595</v>
      </c>
      <c r="C109">
        <v>-0.925039368916595</v>
      </c>
      <c r="D109">
        <v>-0.925039368916595</v>
      </c>
      <c r="E109">
        <v>-0.925039368916595</v>
      </c>
      <c r="F109">
        <v>-0.925039368916595</v>
      </c>
      <c r="G109">
        <v>0.47693299441377701</v>
      </c>
      <c r="H109">
        <v>0.76592085315321101</v>
      </c>
      <c r="I109">
        <v>-0.925039368916595</v>
      </c>
      <c r="J109">
        <v>-1.05147893810228</v>
      </c>
      <c r="K109">
        <v>0.63396599757413497</v>
      </c>
      <c r="L109">
        <v>1.08304319499049</v>
      </c>
      <c r="M109">
        <v>0.22084507510168699</v>
      </c>
      <c r="N109" t="s">
        <v>1073</v>
      </c>
      <c r="O109" t="s">
        <v>1073</v>
      </c>
      <c r="P109" t="s">
        <v>1073</v>
      </c>
      <c r="Q109" t="s">
        <v>1073</v>
      </c>
      <c r="R109" t="s">
        <v>1073</v>
      </c>
      <c r="S109" t="s">
        <v>1683</v>
      </c>
      <c r="T109" t="s">
        <v>1683</v>
      </c>
      <c r="U109" t="s">
        <v>1073</v>
      </c>
      <c r="V109" t="s">
        <v>1683</v>
      </c>
      <c r="W109" t="s">
        <v>1683</v>
      </c>
      <c r="X109" t="s">
        <v>1683</v>
      </c>
      <c r="Y109" t="s">
        <v>1683</v>
      </c>
    </row>
    <row r="110" spans="1:25" x14ac:dyDescent="0.25">
      <c r="A110" t="s">
        <v>1294</v>
      </c>
      <c r="B110">
        <v>-0.89296112832088304</v>
      </c>
      <c r="C110">
        <v>-0.89296112832088304</v>
      </c>
      <c r="D110">
        <v>-0.89296112832088304</v>
      </c>
      <c r="E110">
        <v>-0.89296112832088304</v>
      </c>
      <c r="F110">
        <v>-0.90522395431569302</v>
      </c>
      <c r="G110">
        <v>-0.74552629482899602</v>
      </c>
      <c r="H110">
        <v>-0.89296112832088304</v>
      </c>
      <c r="I110">
        <v>-0.89296112832088304</v>
      </c>
      <c r="J110">
        <v>-0.89296112832088304</v>
      </c>
      <c r="K110">
        <v>-1.3517474633964599</v>
      </c>
      <c r="L110">
        <v>-0.89296112832088304</v>
      </c>
      <c r="M110">
        <v>0.21467165214596101</v>
      </c>
      <c r="N110" t="s">
        <v>1073</v>
      </c>
      <c r="O110" t="s">
        <v>1073</v>
      </c>
      <c r="P110" t="s">
        <v>1073</v>
      </c>
      <c r="Q110" t="s">
        <v>1073</v>
      </c>
      <c r="R110" t="s">
        <v>1683</v>
      </c>
      <c r="S110" t="s">
        <v>1683</v>
      </c>
      <c r="T110" t="s">
        <v>1073</v>
      </c>
      <c r="U110" t="s">
        <v>1073</v>
      </c>
      <c r="V110" t="s">
        <v>1073</v>
      </c>
      <c r="W110" t="s">
        <v>1682</v>
      </c>
      <c r="X110" t="s">
        <v>1073</v>
      </c>
      <c r="Y110" t="s">
        <v>1683</v>
      </c>
    </row>
    <row r="111" spans="1:25" x14ac:dyDescent="0.25">
      <c r="A111" t="s">
        <v>1296</v>
      </c>
      <c r="B111">
        <v>-0.25058738991464202</v>
      </c>
      <c r="C111">
        <v>-0.25058738991464202</v>
      </c>
      <c r="D111">
        <v>-0.25058738991464202</v>
      </c>
      <c r="E111">
        <v>-0.25058738991464202</v>
      </c>
      <c r="F111">
        <v>-0.90522395431569302</v>
      </c>
      <c r="G111">
        <v>-0.74552629482899602</v>
      </c>
      <c r="H111">
        <v>-0.25058738991464202</v>
      </c>
      <c r="I111">
        <v>-0.25058738991464202</v>
      </c>
      <c r="J111">
        <v>-0.25058738991464202</v>
      </c>
      <c r="K111">
        <v>-1.26707832543773</v>
      </c>
      <c r="L111">
        <v>-0.25058738991464202</v>
      </c>
      <c r="M111">
        <v>0.21467165214596101</v>
      </c>
      <c r="N111" t="s">
        <v>1073</v>
      </c>
      <c r="O111" t="s">
        <v>1073</v>
      </c>
      <c r="P111" t="s">
        <v>1073</v>
      </c>
      <c r="Q111" t="s">
        <v>1073</v>
      </c>
      <c r="R111" t="s">
        <v>1683</v>
      </c>
      <c r="S111" t="s">
        <v>1683</v>
      </c>
      <c r="T111" t="s">
        <v>1073</v>
      </c>
      <c r="U111" t="s">
        <v>1073</v>
      </c>
      <c r="V111" t="s">
        <v>1073</v>
      </c>
      <c r="W111" t="s">
        <v>1683</v>
      </c>
      <c r="X111" t="s">
        <v>1073</v>
      </c>
      <c r="Y111" t="s">
        <v>1683</v>
      </c>
    </row>
    <row r="112" spans="1:25" x14ac:dyDescent="0.25">
      <c r="A112" t="s">
        <v>1298</v>
      </c>
      <c r="B112">
        <v>-0.66560854628498101</v>
      </c>
      <c r="C112">
        <v>-0.66560854628498101</v>
      </c>
      <c r="D112">
        <v>-0.66560854628498101</v>
      </c>
      <c r="E112">
        <v>-0.66560854628498101</v>
      </c>
      <c r="F112">
        <v>-0.90522395431569302</v>
      </c>
      <c r="G112">
        <v>-0.74552629482899602</v>
      </c>
      <c r="H112">
        <v>-0.66560854628498101</v>
      </c>
      <c r="I112">
        <v>-0.66560854628498101</v>
      </c>
      <c r="J112">
        <v>-0.66560854628498101</v>
      </c>
      <c r="K112">
        <v>-1.1388884605543299</v>
      </c>
      <c r="L112">
        <v>-0.66560854628498101</v>
      </c>
      <c r="M112">
        <v>0.21467165214596101</v>
      </c>
      <c r="N112" t="s">
        <v>1073</v>
      </c>
      <c r="O112" t="s">
        <v>1073</v>
      </c>
      <c r="P112" t="s">
        <v>1073</v>
      </c>
      <c r="Q112" t="s">
        <v>1073</v>
      </c>
      <c r="R112" t="s">
        <v>1683</v>
      </c>
      <c r="S112" t="s">
        <v>1683</v>
      </c>
      <c r="T112" t="s">
        <v>1073</v>
      </c>
      <c r="U112" t="s">
        <v>1073</v>
      </c>
      <c r="V112" t="s">
        <v>1073</v>
      </c>
      <c r="W112" t="s">
        <v>1682</v>
      </c>
      <c r="X112" t="s">
        <v>1073</v>
      </c>
      <c r="Y112" t="s">
        <v>1683</v>
      </c>
    </row>
    <row r="113" spans="1:25" x14ac:dyDescent="0.25">
      <c r="A113" t="s">
        <v>1300</v>
      </c>
      <c r="B113">
        <v>0.16605618281453299</v>
      </c>
      <c r="C113">
        <v>0.97378014411178304</v>
      </c>
      <c r="D113">
        <v>0.92680166008553699</v>
      </c>
      <c r="E113">
        <v>0.97378014411178304</v>
      </c>
      <c r="F113">
        <v>1.56527226625639</v>
      </c>
      <c r="G113">
        <v>-5.6111348058297497E-2</v>
      </c>
      <c r="H113">
        <v>-0.31171676490804101</v>
      </c>
      <c r="I113">
        <v>0.97378014411178304</v>
      </c>
      <c r="J113">
        <v>0.97378014411178304</v>
      </c>
      <c r="K113">
        <v>0.92981466540267799</v>
      </c>
      <c r="L113">
        <v>-0.68972733038940104</v>
      </c>
      <c r="M113">
        <v>1.29569221025024</v>
      </c>
      <c r="N113" t="s">
        <v>1683</v>
      </c>
      <c r="O113" t="s">
        <v>1073</v>
      </c>
      <c r="P113" t="s">
        <v>1683</v>
      </c>
      <c r="Q113" t="s">
        <v>1073</v>
      </c>
      <c r="R113" t="s">
        <v>1682</v>
      </c>
      <c r="S113" t="s">
        <v>1683</v>
      </c>
      <c r="T113" t="s">
        <v>1683</v>
      </c>
      <c r="U113" t="s">
        <v>1073</v>
      </c>
      <c r="V113" t="s">
        <v>1073</v>
      </c>
      <c r="W113" t="s">
        <v>1682</v>
      </c>
      <c r="X113" t="s">
        <v>1683</v>
      </c>
      <c r="Y113" t="s">
        <v>1683</v>
      </c>
    </row>
    <row r="114" spans="1:25" x14ac:dyDescent="0.25">
      <c r="A114" t="s">
        <v>1302</v>
      </c>
      <c r="B114">
        <v>-0.72231451615582298</v>
      </c>
      <c r="C114">
        <v>0.30137732451597199</v>
      </c>
      <c r="D114">
        <v>0.92680166008553699</v>
      </c>
      <c r="E114">
        <v>0.30137732451597199</v>
      </c>
      <c r="F114">
        <v>1.00322051892377</v>
      </c>
      <c r="G114">
        <v>1.1365499202564999</v>
      </c>
      <c r="H114">
        <v>-0.31171676490804101</v>
      </c>
      <c r="I114">
        <v>0.30137732451597199</v>
      </c>
      <c r="J114">
        <v>0.30137732451597199</v>
      </c>
      <c r="K114">
        <v>-0.32482968843069898</v>
      </c>
      <c r="L114">
        <v>0.13982805986872901</v>
      </c>
      <c r="M114">
        <v>1.29569221025024</v>
      </c>
      <c r="N114" t="s">
        <v>1682</v>
      </c>
      <c r="O114" t="s">
        <v>1073</v>
      </c>
      <c r="P114" t="s">
        <v>1683</v>
      </c>
      <c r="Q114" t="s">
        <v>1073</v>
      </c>
      <c r="R114" t="s">
        <v>1683</v>
      </c>
      <c r="S114" t="s">
        <v>1682</v>
      </c>
      <c r="T114" t="s">
        <v>1683</v>
      </c>
      <c r="U114" t="s">
        <v>1073</v>
      </c>
      <c r="V114" t="s">
        <v>1073</v>
      </c>
      <c r="W114" t="s">
        <v>1682</v>
      </c>
      <c r="X114" t="s">
        <v>1682</v>
      </c>
      <c r="Y114" t="s">
        <v>1683</v>
      </c>
    </row>
    <row r="115" spans="1:25" x14ac:dyDescent="0.25">
      <c r="A115" t="s">
        <v>1304</v>
      </c>
      <c r="B115">
        <v>-7.6830870745031601E-2</v>
      </c>
      <c r="C115">
        <v>-0.210069051247114</v>
      </c>
      <c r="D115">
        <v>-0.77072268972159796</v>
      </c>
      <c r="E115">
        <v>0.118336782105445</v>
      </c>
      <c r="F115">
        <v>-0.69370120178313699</v>
      </c>
      <c r="G115">
        <v>-0.50045573861220705</v>
      </c>
      <c r="H115">
        <v>-0.77526762479328504</v>
      </c>
      <c r="I115">
        <v>-0.73510461138657202</v>
      </c>
      <c r="J115">
        <v>-0.55425494462263103</v>
      </c>
      <c r="K115">
        <v>-3.0452474287595101E-2</v>
      </c>
      <c r="L115">
        <v>-0.75391552250955995</v>
      </c>
      <c r="M115">
        <v>-0.77945669327510803</v>
      </c>
      <c r="N115" t="s">
        <v>1682</v>
      </c>
      <c r="O115" t="s">
        <v>1682</v>
      </c>
      <c r="P115" t="s">
        <v>1682</v>
      </c>
      <c r="Q115" t="s">
        <v>1682</v>
      </c>
      <c r="R115" t="s">
        <v>1682</v>
      </c>
      <c r="S115" t="s">
        <v>1682</v>
      </c>
      <c r="T115" t="s">
        <v>1682</v>
      </c>
      <c r="U115" t="s">
        <v>1682</v>
      </c>
      <c r="V115" t="s">
        <v>1682</v>
      </c>
      <c r="W115" t="s">
        <v>1682</v>
      </c>
      <c r="X115" t="s">
        <v>1682</v>
      </c>
      <c r="Y115" t="s">
        <v>1682</v>
      </c>
    </row>
    <row r="116" spans="1:25" x14ac:dyDescent="0.25">
      <c r="A116" t="s">
        <v>1306</v>
      </c>
      <c r="B116">
        <v>0.52888903853256497</v>
      </c>
      <c r="C116">
        <v>0.91393246958742502</v>
      </c>
      <c r="D116">
        <v>7.9901436573619103E-2</v>
      </c>
      <c r="E116">
        <v>0.63928144460615299</v>
      </c>
      <c r="F116">
        <v>0.32628822151301501</v>
      </c>
      <c r="G116">
        <v>0.929841686642356</v>
      </c>
      <c r="H116">
        <v>0.81749812375494102</v>
      </c>
      <c r="I116">
        <v>0.27192156411754598</v>
      </c>
      <c r="J116">
        <v>0.53207462539875905</v>
      </c>
      <c r="K116">
        <v>0.85569028987319895</v>
      </c>
      <c r="L116">
        <v>3.82985477839594E-2</v>
      </c>
      <c r="M116">
        <v>0.320311100747596</v>
      </c>
      <c r="N116" t="s">
        <v>1682</v>
      </c>
      <c r="O116" t="s">
        <v>1682</v>
      </c>
      <c r="P116" t="s">
        <v>1682</v>
      </c>
      <c r="Q116" t="s">
        <v>1073</v>
      </c>
      <c r="R116" t="s">
        <v>1682</v>
      </c>
      <c r="S116" t="s">
        <v>1682</v>
      </c>
      <c r="T116" t="s">
        <v>1682</v>
      </c>
      <c r="U116" t="s">
        <v>1682</v>
      </c>
      <c r="V116" t="s">
        <v>1682</v>
      </c>
      <c r="W116" t="s">
        <v>1682</v>
      </c>
      <c r="X116" t="s">
        <v>1682</v>
      </c>
      <c r="Y116" t="s">
        <v>1682</v>
      </c>
    </row>
    <row r="117" spans="1:25" x14ac:dyDescent="0.25">
      <c r="A117" t="s">
        <v>1308</v>
      </c>
      <c r="B117">
        <v>-0.49402958095107402</v>
      </c>
      <c r="C117">
        <v>-1.2093574783563701</v>
      </c>
      <c r="D117">
        <v>-0.70182616292994704</v>
      </c>
      <c r="E117">
        <v>-1.5485173409066</v>
      </c>
      <c r="F117">
        <v>-1.04539676998137</v>
      </c>
      <c r="G117">
        <v>-1.0630662208906501</v>
      </c>
      <c r="H117">
        <v>-1.5360529073926701</v>
      </c>
      <c r="I117">
        <v>-1.0480601787826</v>
      </c>
      <c r="J117">
        <v>-1.32023060294544</v>
      </c>
      <c r="K117">
        <v>-1.25410910568608</v>
      </c>
      <c r="L117">
        <v>-0.90342481766222404</v>
      </c>
      <c r="M117">
        <v>-0.82292718260707698</v>
      </c>
      <c r="N117" t="s">
        <v>1682</v>
      </c>
      <c r="O117" t="s">
        <v>1682</v>
      </c>
      <c r="P117" t="s">
        <v>1682</v>
      </c>
      <c r="Q117" t="s">
        <v>1682</v>
      </c>
      <c r="R117" t="s">
        <v>1682</v>
      </c>
      <c r="S117" t="s">
        <v>1682</v>
      </c>
      <c r="T117" t="s">
        <v>1682</v>
      </c>
      <c r="U117" t="s">
        <v>1682</v>
      </c>
      <c r="V117" t="s">
        <v>1682</v>
      </c>
      <c r="W117" t="s">
        <v>1682</v>
      </c>
      <c r="X117" t="s">
        <v>1682</v>
      </c>
      <c r="Y117" t="s">
        <v>1682</v>
      </c>
    </row>
    <row r="118" spans="1:25" x14ac:dyDescent="0.25">
      <c r="A118" t="s">
        <v>1310</v>
      </c>
      <c r="B118">
        <v>-0.859073978659881</v>
      </c>
      <c r="C118">
        <v>-0.97000542844249305</v>
      </c>
      <c r="D118">
        <v>-0.99934796869960596</v>
      </c>
      <c r="E118">
        <v>-7.0990558485490601E-2</v>
      </c>
      <c r="F118">
        <v>-0.86941093426498794</v>
      </c>
      <c r="G118">
        <v>-0.57958328473995502</v>
      </c>
      <c r="H118">
        <v>-0.82386755577889603</v>
      </c>
      <c r="I118">
        <v>-0.78988699539186202</v>
      </c>
      <c r="J118">
        <v>-0.946690421305597</v>
      </c>
      <c r="K118">
        <v>-0.65445747042149305</v>
      </c>
      <c r="L118">
        <v>-0.55111125291788998</v>
      </c>
      <c r="M118">
        <v>-0.25923143846232</v>
      </c>
      <c r="N118" t="s">
        <v>1682</v>
      </c>
      <c r="O118" t="s">
        <v>1682</v>
      </c>
      <c r="P118" t="s">
        <v>1682</v>
      </c>
      <c r="Q118" t="s">
        <v>1682</v>
      </c>
      <c r="R118" t="s">
        <v>1682</v>
      </c>
      <c r="S118" t="s">
        <v>1682</v>
      </c>
      <c r="T118" t="s">
        <v>1682</v>
      </c>
      <c r="U118" t="s">
        <v>1682</v>
      </c>
      <c r="V118" t="s">
        <v>1682</v>
      </c>
      <c r="W118" t="s">
        <v>1682</v>
      </c>
      <c r="X118" t="s">
        <v>1682</v>
      </c>
      <c r="Y118" t="s">
        <v>1682</v>
      </c>
    </row>
    <row r="119" spans="1:25" x14ac:dyDescent="0.25">
      <c r="A119" t="s">
        <v>1312</v>
      </c>
      <c r="B119">
        <v>0.485246221662123</v>
      </c>
      <c r="C119">
        <v>0.485246221662123</v>
      </c>
      <c r="D119">
        <v>0.485246221662123</v>
      </c>
      <c r="E119">
        <v>0.485246221662123</v>
      </c>
      <c r="F119">
        <v>0.485246221662123</v>
      </c>
      <c r="G119">
        <v>0.27058223169810702</v>
      </c>
      <c r="H119">
        <v>0.485246221662123</v>
      </c>
      <c r="I119">
        <v>0.485246221662123</v>
      </c>
      <c r="J119">
        <v>1.3269515743831599</v>
      </c>
      <c r="K119">
        <v>1.2758524394797399</v>
      </c>
      <c r="L119">
        <v>0.33061926428459898</v>
      </c>
      <c r="M119">
        <v>-0.16938646289623299</v>
      </c>
      <c r="N119" t="s">
        <v>1073</v>
      </c>
      <c r="O119" t="s">
        <v>1073</v>
      </c>
      <c r="P119" t="s">
        <v>1073</v>
      </c>
      <c r="Q119" t="s">
        <v>1073</v>
      </c>
      <c r="R119" t="s">
        <v>1073</v>
      </c>
      <c r="S119" t="s">
        <v>1682</v>
      </c>
      <c r="T119" t="s">
        <v>1073</v>
      </c>
      <c r="U119" t="s">
        <v>1073</v>
      </c>
      <c r="V119" t="s">
        <v>1682</v>
      </c>
      <c r="W119" t="s">
        <v>1682</v>
      </c>
      <c r="X119" t="s">
        <v>1682</v>
      </c>
      <c r="Y119" t="s">
        <v>1682</v>
      </c>
    </row>
    <row r="120" spans="1:25" x14ac:dyDescent="0.25">
      <c r="A120" t="s">
        <v>1314</v>
      </c>
      <c r="B120">
        <v>0.95085286904306499</v>
      </c>
      <c r="C120">
        <v>0.53168320542052805</v>
      </c>
      <c r="D120">
        <v>1.34643743378674</v>
      </c>
      <c r="E120">
        <v>0.53168320542052805</v>
      </c>
      <c r="F120">
        <v>0.71406430824014999</v>
      </c>
      <c r="G120">
        <v>-8.2336739177589505E-2</v>
      </c>
      <c r="H120">
        <v>0.44364544223197699</v>
      </c>
      <c r="I120">
        <v>0.53168320542052805</v>
      </c>
      <c r="J120">
        <v>0.45203971931002002</v>
      </c>
      <c r="K120">
        <v>0.97739403267045899</v>
      </c>
      <c r="L120">
        <v>0.85042409946226105</v>
      </c>
      <c r="M120">
        <v>0.16017065885392701</v>
      </c>
      <c r="N120" t="s">
        <v>1682</v>
      </c>
      <c r="O120" t="s">
        <v>1073</v>
      </c>
      <c r="P120" t="s">
        <v>1682</v>
      </c>
      <c r="Q120" t="s">
        <v>1073</v>
      </c>
      <c r="R120" t="s">
        <v>1683</v>
      </c>
      <c r="S120" t="s">
        <v>1682</v>
      </c>
      <c r="T120" t="s">
        <v>1682</v>
      </c>
      <c r="U120" t="s">
        <v>1073</v>
      </c>
      <c r="V120" t="s">
        <v>1682</v>
      </c>
      <c r="W120" t="s">
        <v>1682</v>
      </c>
      <c r="X120" t="s">
        <v>1682</v>
      </c>
      <c r="Y120" t="s">
        <v>1682</v>
      </c>
    </row>
    <row r="121" spans="1:25" x14ac:dyDescent="0.25">
      <c r="A121" t="s">
        <v>1316</v>
      </c>
      <c r="B121">
        <v>1.7686110764231699</v>
      </c>
      <c r="C121">
        <v>3.4270514973623301</v>
      </c>
      <c r="D121">
        <v>1.4446803887884001</v>
      </c>
      <c r="E121">
        <v>3.4270514973623301</v>
      </c>
      <c r="F121">
        <v>0.71406430824014999</v>
      </c>
      <c r="G121">
        <v>3.76814577512528</v>
      </c>
      <c r="H121">
        <v>0.79400464042323304</v>
      </c>
      <c r="I121">
        <v>3.4270514973623301</v>
      </c>
      <c r="J121">
        <v>0.72397883856568201</v>
      </c>
      <c r="K121">
        <v>5.72647332587026</v>
      </c>
      <c r="L121">
        <v>1.5591764491097699</v>
      </c>
      <c r="M121">
        <v>2.7179562688262902</v>
      </c>
      <c r="N121" t="s">
        <v>1682</v>
      </c>
      <c r="O121" t="s">
        <v>1073</v>
      </c>
      <c r="P121" t="s">
        <v>1683</v>
      </c>
      <c r="Q121" t="s">
        <v>1073</v>
      </c>
      <c r="R121" t="s">
        <v>1683</v>
      </c>
      <c r="S121" t="s">
        <v>1682</v>
      </c>
      <c r="T121" t="s">
        <v>1683</v>
      </c>
      <c r="U121" t="s">
        <v>1073</v>
      </c>
      <c r="V121" t="s">
        <v>1683</v>
      </c>
      <c r="W121" t="s">
        <v>1682</v>
      </c>
      <c r="X121" t="s">
        <v>1683</v>
      </c>
      <c r="Y121" t="s">
        <v>1682</v>
      </c>
    </row>
    <row r="122" spans="1:25" x14ac:dyDescent="0.25">
      <c r="A122" t="s">
        <v>1318</v>
      </c>
      <c r="B122">
        <v>1.1380964738881201</v>
      </c>
      <c r="C122">
        <v>0.134094401176168</v>
      </c>
      <c r="D122">
        <v>1.4446803887884001</v>
      </c>
      <c r="E122">
        <v>0.134094401176168</v>
      </c>
      <c r="F122">
        <v>0.71406430824014999</v>
      </c>
      <c r="G122">
        <v>1.30534879637759</v>
      </c>
      <c r="H122">
        <v>0.79400464042323304</v>
      </c>
      <c r="I122">
        <v>0.134094401176168</v>
      </c>
      <c r="J122">
        <v>0.72397883856568201</v>
      </c>
      <c r="K122">
        <v>0.61478942586012297</v>
      </c>
      <c r="L122">
        <v>1.5591764491097699</v>
      </c>
      <c r="M122">
        <v>1.0553401377409199</v>
      </c>
      <c r="N122" t="s">
        <v>1683</v>
      </c>
      <c r="O122" t="s">
        <v>1073</v>
      </c>
      <c r="P122" t="s">
        <v>1683</v>
      </c>
      <c r="Q122" t="s">
        <v>1073</v>
      </c>
      <c r="R122" t="s">
        <v>1683</v>
      </c>
      <c r="S122" t="s">
        <v>1683</v>
      </c>
      <c r="T122" t="s">
        <v>1683</v>
      </c>
      <c r="U122" t="s">
        <v>1073</v>
      </c>
      <c r="V122" t="s">
        <v>1683</v>
      </c>
      <c r="W122" t="s">
        <v>1682</v>
      </c>
      <c r="X122" t="s">
        <v>1683</v>
      </c>
      <c r="Y122" t="s">
        <v>1683</v>
      </c>
    </row>
    <row r="123" spans="1:25" x14ac:dyDescent="0.25">
      <c r="A123" t="s">
        <v>1320</v>
      </c>
      <c r="B123">
        <v>-0.382552638739868</v>
      </c>
      <c r="C123">
        <v>1.89759794312177</v>
      </c>
      <c r="D123">
        <v>-0.54379133745132802</v>
      </c>
      <c r="E123">
        <v>0.30275316217741299</v>
      </c>
      <c r="F123">
        <v>-4.5794008949715699E-2</v>
      </c>
      <c r="G123">
        <v>0.71769142730025504</v>
      </c>
      <c r="H123">
        <v>-0.15652324006528401</v>
      </c>
      <c r="I123">
        <v>-0.73731222406283004</v>
      </c>
      <c r="J123">
        <v>0.68965904687919799</v>
      </c>
      <c r="K123">
        <v>0.34422049683571199</v>
      </c>
      <c r="L123">
        <v>2.9132516611575801E-2</v>
      </c>
      <c r="M123">
        <v>-0.15913380926471299</v>
      </c>
      <c r="N123" t="s">
        <v>1682</v>
      </c>
      <c r="O123" t="s">
        <v>1682</v>
      </c>
      <c r="P123" t="s">
        <v>1682</v>
      </c>
      <c r="Q123" t="s">
        <v>1073</v>
      </c>
      <c r="R123" t="s">
        <v>1682</v>
      </c>
      <c r="S123" t="s">
        <v>1682</v>
      </c>
      <c r="T123" t="s">
        <v>1682</v>
      </c>
      <c r="U123" t="s">
        <v>1682</v>
      </c>
      <c r="V123" t="s">
        <v>1682</v>
      </c>
      <c r="W123" t="s">
        <v>1682</v>
      </c>
      <c r="X123" t="s">
        <v>1682</v>
      </c>
      <c r="Y123" t="s">
        <v>1682</v>
      </c>
    </row>
    <row r="124" spans="1:25" x14ac:dyDescent="0.25">
      <c r="A124" t="s">
        <v>1322</v>
      </c>
      <c r="B124">
        <v>-0.241236453401038</v>
      </c>
      <c r="C124">
        <v>1.57844033853676</v>
      </c>
      <c r="D124">
        <v>-0.35918178263793199</v>
      </c>
      <c r="E124">
        <v>0.284272626767482</v>
      </c>
      <c r="F124">
        <v>-0.33758610899819302</v>
      </c>
      <c r="G124">
        <v>0.62647994724776501</v>
      </c>
      <c r="H124">
        <v>-0.38947429983074799</v>
      </c>
      <c r="I124">
        <v>-0.50881228180293203</v>
      </c>
      <c r="J124">
        <v>1.0807773877812099</v>
      </c>
      <c r="K124">
        <v>0.14083679419380499</v>
      </c>
      <c r="L124">
        <v>0.10481511466891601</v>
      </c>
      <c r="M124">
        <v>-0.62027550909008999</v>
      </c>
      <c r="N124" t="s">
        <v>1683</v>
      </c>
      <c r="O124" t="s">
        <v>1683</v>
      </c>
      <c r="P124" t="s">
        <v>1683</v>
      </c>
      <c r="Q124" t="s">
        <v>1073</v>
      </c>
      <c r="R124" t="s">
        <v>1683</v>
      </c>
      <c r="S124" t="s">
        <v>1682</v>
      </c>
      <c r="T124" t="s">
        <v>1683</v>
      </c>
      <c r="U124" t="s">
        <v>1683</v>
      </c>
      <c r="V124" t="s">
        <v>1682</v>
      </c>
      <c r="W124" t="s">
        <v>1682</v>
      </c>
      <c r="X124" t="s">
        <v>1683</v>
      </c>
      <c r="Y124" t="s">
        <v>1683</v>
      </c>
    </row>
    <row r="125" spans="1:25" x14ac:dyDescent="0.25">
      <c r="A125" t="s">
        <v>1324</v>
      </c>
      <c r="B125">
        <v>-0.241236453401038</v>
      </c>
      <c r="C125">
        <v>1.57844033853676</v>
      </c>
      <c r="D125">
        <v>-0.35918178263793199</v>
      </c>
      <c r="E125">
        <v>-0.242344649805247</v>
      </c>
      <c r="F125">
        <v>-0.33758610899819302</v>
      </c>
      <c r="G125">
        <v>-0.59924207621424297</v>
      </c>
      <c r="H125">
        <v>-0.38947429983074799</v>
      </c>
      <c r="I125">
        <v>-0.50881228180293203</v>
      </c>
      <c r="J125">
        <v>0.67159749819544501</v>
      </c>
      <c r="K125">
        <v>-0.10168917299602</v>
      </c>
      <c r="L125">
        <v>0.10481511466891601</v>
      </c>
      <c r="M125">
        <v>-0.62027550909008999</v>
      </c>
      <c r="N125" t="s">
        <v>1683</v>
      </c>
      <c r="O125" t="s">
        <v>1683</v>
      </c>
      <c r="P125" t="s">
        <v>1683</v>
      </c>
      <c r="Q125" t="s">
        <v>1073</v>
      </c>
      <c r="R125" t="s">
        <v>1683</v>
      </c>
      <c r="S125" t="s">
        <v>1682</v>
      </c>
      <c r="T125" t="s">
        <v>1683</v>
      </c>
      <c r="U125" t="s">
        <v>1683</v>
      </c>
      <c r="V125" t="s">
        <v>1683</v>
      </c>
      <c r="W125" t="s">
        <v>1682</v>
      </c>
      <c r="X125" t="s">
        <v>1683</v>
      </c>
      <c r="Y125" t="s">
        <v>1683</v>
      </c>
    </row>
    <row r="126" spans="1:25" x14ac:dyDescent="0.25">
      <c r="A126" t="s">
        <v>1326</v>
      </c>
      <c r="B126">
        <v>-0.241236453401038</v>
      </c>
      <c r="C126">
        <v>1.57844033853676</v>
      </c>
      <c r="D126">
        <v>-0.35918178263793199</v>
      </c>
      <c r="E126">
        <v>-0.45445440953163802</v>
      </c>
      <c r="F126">
        <v>-0.33758610899819302</v>
      </c>
      <c r="G126">
        <v>0.29439051005640599</v>
      </c>
      <c r="H126">
        <v>-0.38947429983074799</v>
      </c>
      <c r="I126">
        <v>-0.50881228180293203</v>
      </c>
      <c r="J126">
        <v>0.67159749819544501</v>
      </c>
      <c r="K126">
        <v>-0.116665277960681</v>
      </c>
      <c r="L126">
        <v>0.10481511466891601</v>
      </c>
      <c r="M126">
        <v>-0.62027550909008999</v>
      </c>
      <c r="N126" t="s">
        <v>1683</v>
      </c>
      <c r="O126" t="s">
        <v>1683</v>
      </c>
      <c r="P126" t="s">
        <v>1683</v>
      </c>
      <c r="Q126" t="s">
        <v>1073</v>
      </c>
      <c r="R126" t="s">
        <v>1683</v>
      </c>
      <c r="S126" t="s">
        <v>1683</v>
      </c>
      <c r="T126" t="s">
        <v>1683</v>
      </c>
      <c r="U126" t="s">
        <v>1683</v>
      </c>
      <c r="V126" t="s">
        <v>1683</v>
      </c>
      <c r="W126" t="s">
        <v>1682</v>
      </c>
      <c r="X126" t="s">
        <v>1683</v>
      </c>
      <c r="Y126" t="s">
        <v>1683</v>
      </c>
    </row>
    <row r="127" spans="1:25" x14ac:dyDescent="0.25">
      <c r="A127" t="s">
        <v>1328</v>
      </c>
      <c r="B127">
        <v>0.51204262925396204</v>
      </c>
      <c r="C127">
        <v>0.87247832240162004</v>
      </c>
      <c r="D127">
        <v>-0.493126976472888</v>
      </c>
      <c r="E127">
        <v>0.54067348338752796</v>
      </c>
      <c r="F127">
        <v>1.12105095367604</v>
      </c>
      <c r="G127">
        <v>0.51696281350510198</v>
      </c>
      <c r="H127">
        <v>0.775259097372345</v>
      </c>
      <c r="I127">
        <v>0.38810209686024399</v>
      </c>
      <c r="J127">
        <v>0.20040692984362099</v>
      </c>
      <c r="K127">
        <v>0.53584260376478898</v>
      </c>
      <c r="L127">
        <v>0.54882062462904502</v>
      </c>
      <c r="M127">
        <v>1.06185947445118</v>
      </c>
      <c r="N127" t="s">
        <v>1682</v>
      </c>
      <c r="O127" t="s">
        <v>1683</v>
      </c>
      <c r="P127" t="s">
        <v>1683</v>
      </c>
      <c r="Q127" t="s">
        <v>1073</v>
      </c>
      <c r="R127" t="s">
        <v>1682</v>
      </c>
      <c r="S127" t="s">
        <v>1682</v>
      </c>
      <c r="T127" t="s">
        <v>1682</v>
      </c>
      <c r="U127" t="s">
        <v>1682</v>
      </c>
      <c r="V127" t="s">
        <v>1682</v>
      </c>
      <c r="W127" t="s">
        <v>1682</v>
      </c>
      <c r="X127" t="s">
        <v>1682</v>
      </c>
      <c r="Y127" t="s">
        <v>1682</v>
      </c>
    </row>
    <row r="128" spans="1:25" x14ac:dyDescent="0.25">
      <c r="A128" t="s">
        <v>1330</v>
      </c>
      <c r="B128">
        <v>0.51596584704981596</v>
      </c>
      <c r="C128">
        <v>1.11837052792869</v>
      </c>
      <c r="D128">
        <v>-0.493126976472888</v>
      </c>
      <c r="E128">
        <v>0.79281869879910605</v>
      </c>
      <c r="F128">
        <v>0.207438182146816</v>
      </c>
      <c r="G128">
        <v>0.271660788950151</v>
      </c>
      <c r="H128">
        <v>0.78035232143520605</v>
      </c>
      <c r="I128">
        <v>-0.76539366925071095</v>
      </c>
      <c r="J128">
        <v>0.36843862456670201</v>
      </c>
      <c r="K128">
        <v>1.1639870985198999</v>
      </c>
      <c r="L128">
        <v>0.90704487788051602</v>
      </c>
      <c r="M128">
        <v>1.09466378305763</v>
      </c>
      <c r="N128" t="s">
        <v>1682</v>
      </c>
      <c r="O128" t="s">
        <v>1682</v>
      </c>
      <c r="P128" t="s">
        <v>1683</v>
      </c>
      <c r="Q128" t="s">
        <v>1073</v>
      </c>
      <c r="R128" t="s">
        <v>1682</v>
      </c>
      <c r="S128" t="s">
        <v>1682</v>
      </c>
      <c r="T128" t="s">
        <v>1682</v>
      </c>
      <c r="U128" t="s">
        <v>1683</v>
      </c>
      <c r="V128" t="s">
        <v>1682</v>
      </c>
      <c r="W128" t="s">
        <v>1682</v>
      </c>
      <c r="X128" t="s">
        <v>1682</v>
      </c>
      <c r="Y128" t="s">
        <v>1682</v>
      </c>
    </row>
    <row r="129" spans="1:25" x14ac:dyDescent="0.25">
      <c r="A129" t="s">
        <v>1332</v>
      </c>
      <c r="B129">
        <v>0.20099026924741101</v>
      </c>
      <c r="C129">
        <v>1.05539103100153</v>
      </c>
      <c r="D129">
        <v>1.05539103100153</v>
      </c>
      <c r="E129">
        <v>1.05539103100153</v>
      </c>
      <c r="F129">
        <v>0.42694083370610503</v>
      </c>
      <c r="G129">
        <v>0.96330161108767998</v>
      </c>
      <c r="H129">
        <v>1.3731221396976101</v>
      </c>
      <c r="I129">
        <v>1.05539103100153</v>
      </c>
      <c r="J129">
        <v>0.46210932755216999</v>
      </c>
      <c r="K129">
        <v>1.3380461553179099</v>
      </c>
      <c r="L129">
        <v>1.61203856357681</v>
      </c>
      <c r="M129">
        <v>1.03329423688696</v>
      </c>
      <c r="N129" t="s">
        <v>1683</v>
      </c>
      <c r="O129" t="s">
        <v>1073</v>
      </c>
      <c r="P129" t="s">
        <v>1073</v>
      </c>
      <c r="Q129" t="s">
        <v>1073</v>
      </c>
      <c r="R129" t="s">
        <v>1683</v>
      </c>
      <c r="S129" t="s">
        <v>1682</v>
      </c>
      <c r="T129" t="s">
        <v>1682</v>
      </c>
      <c r="U129" t="s">
        <v>1073</v>
      </c>
      <c r="V129" t="s">
        <v>1682</v>
      </c>
      <c r="W129" t="s">
        <v>1682</v>
      </c>
      <c r="X129" t="s">
        <v>1682</v>
      </c>
      <c r="Y129" t="s">
        <v>1682</v>
      </c>
    </row>
    <row r="130" spans="1:25" x14ac:dyDescent="0.25">
      <c r="A130" t="s">
        <v>1334</v>
      </c>
      <c r="B130">
        <v>0.20099026924741101</v>
      </c>
      <c r="C130">
        <v>0.66218656356555805</v>
      </c>
      <c r="D130">
        <v>0.66218656356555805</v>
      </c>
      <c r="E130">
        <v>0.66218656356555805</v>
      </c>
      <c r="F130">
        <v>0.42694083370610503</v>
      </c>
      <c r="G130">
        <v>1.43417322359505</v>
      </c>
      <c r="H130">
        <v>1.08441138567222</v>
      </c>
      <c r="I130">
        <v>0.66218656356555805</v>
      </c>
      <c r="J130">
        <v>0.41486588146699499</v>
      </c>
      <c r="K130">
        <v>0.733048143725195</v>
      </c>
      <c r="L130">
        <v>0.53461813490920196</v>
      </c>
      <c r="M130">
        <v>4.9452732713779299E-2</v>
      </c>
      <c r="N130" t="s">
        <v>1683</v>
      </c>
      <c r="O130" t="s">
        <v>1073</v>
      </c>
      <c r="P130" t="s">
        <v>1073</v>
      </c>
      <c r="Q130" t="s">
        <v>1073</v>
      </c>
      <c r="R130" t="s">
        <v>1683</v>
      </c>
      <c r="S130" t="s">
        <v>1682</v>
      </c>
      <c r="T130" t="s">
        <v>1683</v>
      </c>
      <c r="U130" t="s">
        <v>1073</v>
      </c>
      <c r="V130" t="s">
        <v>1683</v>
      </c>
      <c r="W130" t="s">
        <v>1682</v>
      </c>
      <c r="X130" t="s">
        <v>1683</v>
      </c>
      <c r="Y130" t="s">
        <v>1683</v>
      </c>
    </row>
    <row r="131" spans="1:25" x14ac:dyDescent="0.25">
      <c r="A131" t="s">
        <v>1336</v>
      </c>
      <c r="B131">
        <v>0.20099026924741101</v>
      </c>
      <c r="C131">
        <v>-0.30355888536859899</v>
      </c>
      <c r="D131">
        <v>-0.30355888536859899</v>
      </c>
      <c r="E131">
        <v>-0.30355888536859899</v>
      </c>
      <c r="F131">
        <v>0.42694083370610503</v>
      </c>
      <c r="G131">
        <v>0.96539634497553195</v>
      </c>
      <c r="H131">
        <v>1.08441138567222</v>
      </c>
      <c r="I131">
        <v>-0.30355888536859899</v>
      </c>
      <c r="J131">
        <v>0.41486588146699499</v>
      </c>
      <c r="K131">
        <v>-0.34308315229639202</v>
      </c>
      <c r="L131">
        <v>0.53461813490920196</v>
      </c>
      <c r="M131">
        <v>4.9452732713779299E-2</v>
      </c>
      <c r="N131" t="s">
        <v>1683</v>
      </c>
      <c r="O131" t="s">
        <v>1073</v>
      </c>
      <c r="P131" t="s">
        <v>1073</v>
      </c>
      <c r="Q131" t="s">
        <v>1073</v>
      </c>
      <c r="R131" t="s">
        <v>1683</v>
      </c>
      <c r="S131" t="s">
        <v>1683</v>
      </c>
      <c r="T131" t="s">
        <v>1683</v>
      </c>
      <c r="U131" t="s">
        <v>1073</v>
      </c>
      <c r="V131" t="s">
        <v>1683</v>
      </c>
      <c r="W131" t="s">
        <v>1682</v>
      </c>
      <c r="X131" t="s">
        <v>1683</v>
      </c>
      <c r="Y131" t="s">
        <v>1683</v>
      </c>
    </row>
    <row r="132" spans="1:25" x14ac:dyDescent="0.25">
      <c r="A132" t="s">
        <v>1338</v>
      </c>
      <c r="B132">
        <v>0.20099026924741101</v>
      </c>
      <c r="C132">
        <v>1.1459582185341</v>
      </c>
      <c r="D132">
        <v>1.1459582185341</v>
      </c>
      <c r="E132">
        <v>1.1459582185341</v>
      </c>
      <c r="F132">
        <v>0.42694083370610503</v>
      </c>
      <c r="G132">
        <v>1.42712551788326</v>
      </c>
      <c r="H132">
        <v>1.15193149905343</v>
      </c>
      <c r="I132">
        <v>1.1459582185341</v>
      </c>
      <c r="J132">
        <v>0.41486588146699499</v>
      </c>
      <c r="K132">
        <v>1.46231132629501</v>
      </c>
      <c r="L132">
        <v>0.53461813490920196</v>
      </c>
      <c r="M132">
        <v>4.9452732713779299E-2</v>
      </c>
      <c r="N132" t="s">
        <v>1683</v>
      </c>
      <c r="O132" t="s">
        <v>1073</v>
      </c>
      <c r="P132" t="s">
        <v>1073</v>
      </c>
      <c r="Q132" t="s">
        <v>1073</v>
      </c>
      <c r="R132" t="s">
        <v>1683</v>
      </c>
      <c r="S132" t="s">
        <v>1682</v>
      </c>
      <c r="T132" t="s">
        <v>1682</v>
      </c>
      <c r="U132" t="s">
        <v>1073</v>
      </c>
      <c r="V132" t="s">
        <v>1683</v>
      </c>
      <c r="W132" t="s">
        <v>1682</v>
      </c>
      <c r="X132" t="s">
        <v>1683</v>
      </c>
      <c r="Y132" t="s">
        <v>1683</v>
      </c>
    </row>
    <row r="133" spans="1:25" x14ac:dyDescent="0.25">
      <c r="A133" t="s">
        <v>1340</v>
      </c>
      <c r="B133">
        <v>1.4672508754875</v>
      </c>
      <c r="C133">
        <v>1.12999200351877</v>
      </c>
      <c r="D133">
        <v>1.12999200351877</v>
      </c>
      <c r="E133">
        <v>1.12999200351877</v>
      </c>
      <c r="F133">
        <v>1.12999200351877</v>
      </c>
      <c r="G133">
        <v>1.0240402748775199</v>
      </c>
      <c r="H133">
        <v>1.7968459838481901</v>
      </c>
      <c r="I133">
        <v>1.12999200351877</v>
      </c>
      <c r="J133">
        <v>1.12999200351877</v>
      </c>
      <c r="K133">
        <v>1.38537897979088</v>
      </c>
      <c r="L133">
        <v>1.12999200351877</v>
      </c>
      <c r="M133">
        <v>0.85814110957551104</v>
      </c>
      <c r="N133" t="s">
        <v>1682</v>
      </c>
      <c r="O133" t="s">
        <v>1073</v>
      </c>
      <c r="P133" t="s">
        <v>1073</v>
      </c>
      <c r="Q133" t="s">
        <v>1073</v>
      </c>
      <c r="R133" t="s">
        <v>1073</v>
      </c>
      <c r="S133" t="s">
        <v>1682</v>
      </c>
      <c r="T133" t="s">
        <v>1682</v>
      </c>
      <c r="U133" t="s">
        <v>1073</v>
      </c>
      <c r="V133" t="s">
        <v>1073</v>
      </c>
      <c r="W133" t="s">
        <v>1682</v>
      </c>
      <c r="X133" t="s">
        <v>1073</v>
      </c>
      <c r="Y133" t="s">
        <v>1682</v>
      </c>
    </row>
    <row r="134" spans="1:25" x14ac:dyDescent="0.25">
      <c r="A134" t="s">
        <v>1342</v>
      </c>
      <c r="B134">
        <v>0.55814926072077498</v>
      </c>
      <c r="C134">
        <v>0.43947448866814998</v>
      </c>
      <c r="D134">
        <v>0.43947448866814998</v>
      </c>
      <c r="E134">
        <v>0.43947448866814998</v>
      </c>
      <c r="F134">
        <v>1.19884925263343</v>
      </c>
      <c r="G134">
        <v>0.231103858885679</v>
      </c>
      <c r="H134">
        <v>0.63951218200457705</v>
      </c>
      <c r="I134">
        <v>0.43947448866814998</v>
      </c>
      <c r="J134">
        <v>-0.47950879936270302</v>
      </c>
      <c r="K134">
        <v>0.70156246265925104</v>
      </c>
      <c r="L134">
        <v>0.36145327892332602</v>
      </c>
      <c r="M134">
        <v>0.43465101240972898</v>
      </c>
      <c r="N134" t="s">
        <v>1682</v>
      </c>
      <c r="O134" t="s">
        <v>1073</v>
      </c>
      <c r="P134" t="s">
        <v>1073</v>
      </c>
      <c r="Q134" t="s">
        <v>1073</v>
      </c>
      <c r="R134" t="s">
        <v>1682</v>
      </c>
      <c r="S134" t="s">
        <v>1682</v>
      </c>
      <c r="T134" t="s">
        <v>1682</v>
      </c>
      <c r="U134" t="s">
        <v>1073</v>
      </c>
      <c r="V134" t="s">
        <v>1682</v>
      </c>
      <c r="W134" t="s">
        <v>1682</v>
      </c>
      <c r="X134" t="s">
        <v>1682</v>
      </c>
      <c r="Y134" t="s">
        <v>1682</v>
      </c>
    </row>
    <row r="135" spans="1:25" x14ac:dyDescent="0.25">
      <c r="A135" t="s">
        <v>1344</v>
      </c>
      <c r="B135">
        <v>0.26354486211121497</v>
      </c>
      <c r="C135">
        <v>-0.83766959589083601</v>
      </c>
      <c r="D135">
        <v>-0.83766959589083601</v>
      </c>
      <c r="E135">
        <v>-0.83766959589083601</v>
      </c>
      <c r="F135">
        <v>1.2010082609914501</v>
      </c>
      <c r="G135">
        <v>-1.4156764623645099</v>
      </c>
      <c r="H135">
        <v>0.410263324752555</v>
      </c>
      <c r="I135">
        <v>-0.83766959589083601</v>
      </c>
      <c r="J135">
        <v>-1.5347574506969499</v>
      </c>
      <c r="K135">
        <v>0.45517697873503599</v>
      </c>
      <c r="L135">
        <v>0.148550673640366</v>
      </c>
      <c r="M135">
        <v>0.20112083600942299</v>
      </c>
      <c r="N135" t="s">
        <v>1683</v>
      </c>
      <c r="O135" t="s">
        <v>1073</v>
      </c>
      <c r="P135" t="s">
        <v>1073</v>
      </c>
      <c r="Q135" t="s">
        <v>1073</v>
      </c>
      <c r="R135" t="s">
        <v>1683</v>
      </c>
      <c r="S135" t="s">
        <v>1682</v>
      </c>
      <c r="T135" t="s">
        <v>1683</v>
      </c>
      <c r="U135" t="s">
        <v>1073</v>
      </c>
      <c r="V135" t="s">
        <v>1682</v>
      </c>
      <c r="W135" t="s">
        <v>1682</v>
      </c>
      <c r="X135" t="s">
        <v>1683</v>
      </c>
      <c r="Y135" t="s">
        <v>1683</v>
      </c>
    </row>
    <row r="136" spans="1:25" x14ac:dyDescent="0.25">
      <c r="A136" t="s">
        <v>1346</v>
      </c>
      <c r="B136">
        <v>0.53134365507460501</v>
      </c>
      <c r="C136">
        <v>0.53134365507460501</v>
      </c>
      <c r="D136">
        <v>0.53134365507460501</v>
      </c>
      <c r="E136">
        <v>0.53134365507460501</v>
      </c>
      <c r="F136">
        <v>0.53134365507460501</v>
      </c>
      <c r="G136">
        <v>1.37129381602735</v>
      </c>
      <c r="H136">
        <v>0.53134365507460501</v>
      </c>
      <c r="I136">
        <v>0.53134365507460501</v>
      </c>
      <c r="J136">
        <v>0.53134365507460501</v>
      </c>
      <c r="K136">
        <v>-9.8692099942950598E-2</v>
      </c>
      <c r="L136">
        <v>0.53134365507460501</v>
      </c>
      <c r="M136">
        <v>0.53134365507460501</v>
      </c>
      <c r="N136" t="s">
        <v>1073</v>
      </c>
      <c r="O136" t="s">
        <v>1073</v>
      </c>
      <c r="P136" t="s">
        <v>1073</v>
      </c>
      <c r="Q136" t="s">
        <v>1073</v>
      </c>
      <c r="R136" t="s">
        <v>1073</v>
      </c>
      <c r="S136" t="s">
        <v>1682</v>
      </c>
      <c r="T136" t="s">
        <v>1073</v>
      </c>
      <c r="U136" t="s">
        <v>1073</v>
      </c>
      <c r="V136" t="s">
        <v>1073</v>
      </c>
      <c r="W136" t="s">
        <v>1682</v>
      </c>
      <c r="X136" t="s">
        <v>1073</v>
      </c>
      <c r="Y136" t="s">
        <v>1073</v>
      </c>
    </row>
    <row r="137" spans="1:25" x14ac:dyDescent="0.25">
      <c r="A137" t="s">
        <v>1348</v>
      </c>
      <c r="B137">
        <v>-0.47941760465713001</v>
      </c>
      <c r="C137">
        <v>-0.47941760465713001</v>
      </c>
      <c r="D137">
        <v>-0.47941760465713001</v>
      </c>
      <c r="E137">
        <v>-0.47941760465713001</v>
      </c>
      <c r="F137">
        <v>-0.47941760465713001</v>
      </c>
      <c r="G137">
        <v>-0.47941760465713001</v>
      </c>
      <c r="H137">
        <v>-0.47941760465713001</v>
      </c>
      <c r="I137">
        <v>-0.47941760465713001</v>
      </c>
      <c r="J137">
        <v>-0.47941760465713001</v>
      </c>
      <c r="K137">
        <v>-0.39627734680603599</v>
      </c>
      <c r="L137">
        <v>-0.47941760465713001</v>
      </c>
      <c r="M137">
        <v>-0.47941760465713001</v>
      </c>
      <c r="N137" t="s">
        <v>1073</v>
      </c>
      <c r="O137" t="s">
        <v>1073</v>
      </c>
      <c r="P137" t="s">
        <v>1073</v>
      </c>
      <c r="Q137" t="s">
        <v>1073</v>
      </c>
      <c r="R137" t="s">
        <v>1073</v>
      </c>
      <c r="S137" t="s">
        <v>1073</v>
      </c>
      <c r="T137" t="s">
        <v>1073</v>
      </c>
      <c r="U137" t="s">
        <v>1073</v>
      </c>
      <c r="V137" t="s">
        <v>1073</v>
      </c>
      <c r="W137" t="s">
        <v>1682</v>
      </c>
      <c r="X137" t="s">
        <v>1073</v>
      </c>
      <c r="Y137" t="s">
        <v>1073</v>
      </c>
    </row>
    <row r="138" spans="1:25" x14ac:dyDescent="0.25">
      <c r="A138" t="s">
        <v>1350</v>
      </c>
      <c r="B138">
        <v>-1.4522888486641301</v>
      </c>
      <c r="C138">
        <v>-1.4522888486641301</v>
      </c>
      <c r="D138">
        <v>-1.4522888486641301</v>
      </c>
      <c r="E138">
        <v>-1.4522888486641301</v>
      </c>
      <c r="F138">
        <v>-1.4522888486641301</v>
      </c>
      <c r="G138">
        <v>-1.4522888486641301</v>
      </c>
      <c r="H138">
        <v>-1.4522888486641301</v>
      </c>
      <c r="I138">
        <v>-1.4522888486641301</v>
      </c>
      <c r="J138">
        <v>-1.4522888486641301</v>
      </c>
      <c r="K138">
        <v>-0.94667810553254494</v>
      </c>
      <c r="L138">
        <v>-1.4522888486641301</v>
      </c>
      <c r="M138">
        <v>-1.4522888486641301</v>
      </c>
      <c r="N138" t="s">
        <v>1073</v>
      </c>
      <c r="O138" t="s">
        <v>1073</v>
      </c>
      <c r="P138" t="s">
        <v>1073</v>
      </c>
      <c r="Q138" t="s">
        <v>1073</v>
      </c>
      <c r="R138" t="s">
        <v>1073</v>
      </c>
      <c r="S138" t="s">
        <v>1073</v>
      </c>
      <c r="T138" t="s">
        <v>1073</v>
      </c>
      <c r="U138" t="s">
        <v>1073</v>
      </c>
      <c r="V138" t="s">
        <v>1073</v>
      </c>
      <c r="W138" t="s">
        <v>1683</v>
      </c>
      <c r="X138" t="s">
        <v>1073</v>
      </c>
      <c r="Y138" t="s">
        <v>1073</v>
      </c>
    </row>
    <row r="139" spans="1:25" x14ac:dyDescent="0.25">
      <c r="A139" t="s">
        <v>1352</v>
      </c>
      <c r="B139">
        <v>-0.29296890914783502</v>
      </c>
      <c r="C139">
        <v>-0.29296890914783502</v>
      </c>
      <c r="D139">
        <v>-0.29296890914783502</v>
      </c>
      <c r="E139">
        <v>-0.29296890914783502</v>
      </c>
      <c r="F139">
        <v>-0.29296890914783502</v>
      </c>
      <c r="G139">
        <v>-0.29296890914783502</v>
      </c>
      <c r="H139">
        <v>-0.29296890914783502</v>
      </c>
      <c r="I139">
        <v>-0.29296890914783502</v>
      </c>
      <c r="J139">
        <v>-0.29296890914783502</v>
      </c>
      <c r="K139">
        <v>-0.94667810553254494</v>
      </c>
      <c r="L139">
        <v>-0.29296890914783502</v>
      </c>
      <c r="M139">
        <v>-0.29296890914783502</v>
      </c>
      <c r="N139" t="s">
        <v>1073</v>
      </c>
      <c r="O139" t="s">
        <v>1073</v>
      </c>
      <c r="P139" t="s">
        <v>1073</v>
      </c>
      <c r="Q139" t="s">
        <v>1073</v>
      </c>
      <c r="R139" t="s">
        <v>1073</v>
      </c>
      <c r="S139" t="s">
        <v>1073</v>
      </c>
      <c r="T139" t="s">
        <v>1073</v>
      </c>
      <c r="U139" t="s">
        <v>1073</v>
      </c>
      <c r="V139" t="s">
        <v>1073</v>
      </c>
      <c r="W139" t="s">
        <v>1683</v>
      </c>
      <c r="X139" t="s">
        <v>1073</v>
      </c>
      <c r="Y139" t="s">
        <v>1073</v>
      </c>
    </row>
    <row r="140" spans="1:25" x14ac:dyDescent="0.25">
      <c r="A140" t="s">
        <v>1354</v>
      </c>
      <c r="B140">
        <v>-0.224713042109838</v>
      </c>
      <c r="C140">
        <v>-0.224713042109838</v>
      </c>
      <c r="D140">
        <v>-0.224713042109838</v>
      </c>
      <c r="E140">
        <v>-0.224713042109838</v>
      </c>
      <c r="F140">
        <v>-0.224713042109838</v>
      </c>
      <c r="G140">
        <v>1.1830430679812001</v>
      </c>
      <c r="H140">
        <v>-0.224713042109838</v>
      </c>
      <c r="I140">
        <v>-0.224713042109838</v>
      </c>
      <c r="J140">
        <v>-0.224713042109838</v>
      </c>
      <c r="K140">
        <v>0.79330223184980997</v>
      </c>
      <c r="L140">
        <v>-0.224713042109838</v>
      </c>
      <c r="M140">
        <v>-0.224713042109838</v>
      </c>
      <c r="N140" t="s">
        <v>1073</v>
      </c>
      <c r="O140" t="s">
        <v>1073</v>
      </c>
      <c r="P140" t="s">
        <v>1073</v>
      </c>
      <c r="Q140" t="s">
        <v>1073</v>
      </c>
      <c r="R140" t="s">
        <v>1073</v>
      </c>
      <c r="S140" t="s">
        <v>1682</v>
      </c>
      <c r="T140" t="s">
        <v>1073</v>
      </c>
      <c r="U140" t="s">
        <v>1073</v>
      </c>
      <c r="V140" t="s">
        <v>1073</v>
      </c>
      <c r="W140" t="s">
        <v>1682</v>
      </c>
      <c r="X140" t="s">
        <v>1073</v>
      </c>
      <c r="Y140" t="s">
        <v>1073</v>
      </c>
    </row>
    <row r="141" spans="1:25" x14ac:dyDescent="0.25">
      <c r="A141" t="s">
        <v>1356</v>
      </c>
      <c r="B141">
        <v>1.6389685076274001</v>
      </c>
      <c r="C141">
        <v>1.12011432493065</v>
      </c>
      <c r="D141">
        <v>1.12011432493065</v>
      </c>
      <c r="E141">
        <v>1.12011432493065</v>
      </c>
      <c r="F141">
        <v>1.5988039678214001</v>
      </c>
      <c r="G141">
        <v>1.7871092771457899</v>
      </c>
      <c r="H141">
        <v>1.7959694838439599</v>
      </c>
      <c r="I141">
        <v>1.12011432493065</v>
      </c>
      <c r="J141">
        <v>-0.51227035528730303</v>
      </c>
      <c r="K141">
        <v>1.6861002968949099</v>
      </c>
      <c r="L141">
        <v>1.6545574697022201</v>
      </c>
      <c r="M141">
        <v>0.92264797921450903</v>
      </c>
      <c r="N141" t="s">
        <v>1683</v>
      </c>
      <c r="O141" t="s">
        <v>1073</v>
      </c>
      <c r="P141" t="s">
        <v>1073</v>
      </c>
      <c r="Q141" t="s">
        <v>1073</v>
      </c>
      <c r="R141" t="s">
        <v>1683</v>
      </c>
      <c r="S141" t="s">
        <v>1682</v>
      </c>
      <c r="T141" t="s">
        <v>1683</v>
      </c>
      <c r="U141" t="s">
        <v>1073</v>
      </c>
      <c r="V141" t="s">
        <v>1682</v>
      </c>
      <c r="W141" t="s">
        <v>1682</v>
      </c>
      <c r="X141" t="s">
        <v>1682</v>
      </c>
      <c r="Y141" t="s">
        <v>1682</v>
      </c>
    </row>
    <row r="142" spans="1:25" x14ac:dyDescent="0.25">
      <c r="A142" t="s">
        <v>1358</v>
      </c>
      <c r="B142">
        <v>1.6389685076274001</v>
      </c>
      <c r="C142">
        <v>1.35277271834284</v>
      </c>
      <c r="D142">
        <v>1.35277271834284</v>
      </c>
      <c r="E142">
        <v>1.35277271834284</v>
      </c>
      <c r="F142">
        <v>1.5988039678214001</v>
      </c>
      <c r="G142">
        <v>1.66186254695876</v>
      </c>
      <c r="H142">
        <v>1.7959694838439599</v>
      </c>
      <c r="I142">
        <v>1.35277271834284</v>
      </c>
      <c r="J142">
        <v>-0.119336867162691</v>
      </c>
      <c r="K142">
        <v>1.0293184060530201</v>
      </c>
      <c r="L142">
        <v>1.6267302615642201</v>
      </c>
      <c r="M142">
        <v>1.8457121829602401</v>
      </c>
      <c r="N142" t="s">
        <v>1683</v>
      </c>
      <c r="O142" t="s">
        <v>1073</v>
      </c>
      <c r="P142" t="s">
        <v>1073</v>
      </c>
      <c r="Q142" t="s">
        <v>1073</v>
      </c>
      <c r="R142" t="s">
        <v>1683</v>
      </c>
      <c r="S142" t="s">
        <v>1683</v>
      </c>
      <c r="T142" t="s">
        <v>1683</v>
      </c>
      <c r="U142" t="s">
        <v>1073</v>
      </c>
      <c r="V142" t="s">
        <v>1683</v>
      </c>
      <c r="W142" t="s">
        <v>1682</v>
      </c>
      <c r="X142" t="s">
        <v>1683</v>
      </c>
      <c r="Y142" t="s">
        <v>1682</v>
      </c>
    </row>
    <row r="143" spans="1:25" x14ac:dyDescent="0.25">
      <c r="A143" t="s">
        <v>1360</v>
      </c>
      <c r="B143">
        <v>0.25688906580966497</v>
      </c>
      <c r="C143">
        <v>0.25688906580966497</v>
      </c>
      <c r="D143">
        <v>0.25688906580966497</v>
      </c>
      <c r="E143">
        <v>0.25688906580966497</v>
      </c>
      <c r="F143">
        <v>-1.0941481891804199</v>
      </c>
      <c r="G143">
        <v>-0.287884692594428</v>
      </c>
      <c r="H143">
        <v>0.57192795019050202</v>
      </c>
      <c r="I143">
        <v>0.25688906580966497</v>
      </c>
      <c r="J143">
        <v>0.25688906580966497</v>
      </c>
      <c r="K143">
        <v>0.28725260146742299</v>
      </c>
      <c r="L143">
        <v>0.25688906580966497</v>
      </c>
      <c r="M143">
        <v>1.15540996096717</v>
      </c>
      <c r="N143" t="s">
        <v>1073</v>
      </c>
      <c r="O143" t="s">
        <v>1073</v>
      </c>
      <c r="P143" t="s">
        <v>1073</v>
      </c>
      <c r="Q143" t="s">
        <v>1073</v>
      </c>
      <c r="R143" t="s">
        <v>1682</v>
      </c>
      <c r="S143" t="s">
        <v>1682</v>
      </c>
      <c r="T143" t="s">
        <v>1682</v>
      </c>
      <c r="U143" t="s">
        <v>1073</v>
      </c>
      <c r="V143" t="s">
        <v>1073</v>
      </c>
      <c r="W143" t="s">
        <v>1682</v>
      </c>
      <c r="X143" t="s">
        <v>1073</v>
      </c>
      <c r="Y143" t="s">
        <v>1682</v>
      </c>
    </row>
    <row r="144" spans="1:25" x14ac:dyDescent="0.25">
      <c r="A144" t="s">
        <v>1362</v>
      </c>
      <c r="B144">
        <v>2.3905876352014799E-2</v>
      </c>
      <c r="C144">
        <v>2.3905876352014799E-2</v>
      </c>
      <c r="D144">
        <v>2.3905876352014799E-2</v>
      </c>
      <c r="E144">
        <v>2.3905876352014799E-2</v>
      </c>
      <c r="F144">
        <v>-1.18642755324692</v>
      </c>
      <c r="G144">
        <v>-0.35704126156013</v>
      </c>
      <c r="H144">
        <v>0.67747653094232796</v>
      </c>
      <c r="I144">
        <v>2.3905876352014799E-2</v>
      </c>
      <c r="J144">
        <v>2.3905876352014799E-2</v>
      </c>
      <c r="K144">
        <v>0.14145047886404</v>
      </c>
      <c r="L144">
        <v>2.3905876352014799E-2</v>
      </c>
      <c r="M144">
        <v>0.85867659786347805</v>
      </c>
      <c r="N144" t="s">
        <v>1073</v>
      </c>
      <c r="O144" t="s">
        <v>1073</v>
      </c>
      <c r="P144" t="s">
        <v>1073</v>
      </c>
      <c r="Q144" t="s">
        <v>1073</v>
      </c>
      <c r="R144" t="s">
        <v>1683</v>
      </c>
      <c r="S144" t="s">
        <v>1683</v>
      </c>
      <c r="T144" t="s">
        <v>1683</v>
      </c>
      <c r="U144" t="s">
        <v>1073</v>
      </c>
      <c r="V144" t="s">
        <v>1073</v>
      </c>
      <c r="W144" t="s">
        <v>1683</v>
      </c>
      <c r="X144" t="s">
        <v>1073</v>
      </c>
      <c r="Y144" t="s">
        <v>1683</v>
      </c>
    </row>
    <row r="145" spans="1:25" x14ac:dyDescent="0.25">
      <c r="A145" t="s">
        <v>1364</v>
      </c>
      <c r="B145">
        <v>-0.48722156377099901</v>
      </c>
      <c r="C145">
        <v>-0.48722156377099901</v>
      </c>
      <c r="D145">
        <v>-0.48722156377099901</v>
      </c>
      <c r="E145">
        <v>-0.48722156377099901</v>
      </c>
      <c r="F145">
        <v>-0.48722156377099901</v>
      </c>
      <c r="G145">
        <v>-0.48722156377099901</v>
      </c>
      <c r="H145">
        <v>-0.48722156377099901</v>
      </c>
      <c r="I145">
        <v>-0.48722156377099901</v>
      </c>
      <c r="J145">
        <v>-0.48722156377099901</v>
      </c>
      <c r="K145">
        <v>-0.48722156377099901</v>
      </c>
      <c r="L145">
        <v>-0.48722156377099901</v>
      </c>
      <c r="M145">
        <v>-0.48722156377099901</v>
      </c>
      <c r="N145" t="s">
        <v>1073</v>
      </c>
      <c r="O145" t="s">
        <v>1073</v>
      </c>
      <c r="P145" t="s">
        <v>1073</v>
      </c>
      <c r="Q145" t="s">
        <v>1073</v>
      </c>
      <c r="R145" t="s">
        <v>1073</v>
      </c>
      <c r="S145" t="s">
        <v>1073</v>
      </c>
      <c r="T145" t="s">
        <v>1073</v>
      </c>
      <c r="U145" t="s">
        <v>1073</v>
      </c>
      <c r="V145" t="s">
        <v>1073</v>
      </c>
      <c r="W145" t="s">
        <v>1073</v>
      </c>
      <c r="X145" t="s">
        <v>1073</v>
      </c>
      <c r="Y145" t="s">
        <v>1073</v>
      </c>
    </row>
    <row r="146" spans="1:25" x14ac:dyDescent="0.25">
      <c r="A146" t="s">
        <v>1366</v>
      </c>
      <c r="B146">
        <v>-0.105128692501371</v>
      </c>
      <c r="C146">
        <v>0.12226019729735101</v>
      </c>
      <c r="D146">
        <v>-1.3858137049075401</v>
      </c>
      <c r="E146">
        <v>-0.45966559523565498</v>
      </c>
      <c r="F146">
        <v>-0.35295229374435799</v>
      </c>
      <c r="G146">
        <v>-0.19717812002381099</v>
      </c>
      <c r="H146">
        <v>-0.24878547120237099</v>
      </c>
      <c r="I146">
        <v>-0.67914072660770997</v>
      </c>
      <c r="J146">
        <v>-0.81959472585252702</v>
      </c>
      <c r="K146">
        <v>-2.9143691950453399E-2</v>
      </c>
      <c r="L146">
        <v>-0.685536717382491</v>
      </c>
      <c r="M146">
        <v>-0.17051373151590199</v>
      </c>
      <c r="N146" t="s">
        <v>1682</v>
      </c>
      <c r="O146" t="s">
        <v>1682</v>
      </c>
      <c r="P146" t="s">
        <v>1682</v>
      </c>
      <c r="Q146" t="s">
        <v>1682</v>
      </c>
      <c r="R146" t="s">
        <v>1682</v>
      </c>
      <c r="S146" t="s">
        <v>1682</v>
      </c>
      <c r="T146" t="s">
        <v>1682</v>
      </c>
      <c r="U146" t="s">
        <v>1682</v>
      </c>
      <c r="V146" t="s">
        <v>1682</v>
      </c>
      <c r="W146" t="s">
        <v>1682</v>
      </c>
      <c r="X146" t="s">
        <v>1682</v>
      </c>
      <c r="Y146" t="s">
        <v>1682</v>
      </c>
    </row>
    <row r="147" spans="1:25" x14ac:dyDescent="0.25">
      <c r="A147" t="s">
        <v>1368</v>
      </c>
      <c r="B147">
        <v>7.3700646863654698E-2</v>
      </c>
      <c r="C147">
        <v>-0.628030326902423</v>
      </c>
      <c r="D147">
        <v>-1.10940020333602</v>
      </c>
      <c r="E147">
        <v>-0.84376811456760203</v>
      </c>
      <c r="F147">
        <v>-0.57393921042863305</v>
      </c>
      <c r="G147">
        <v>-0.48833810324316801</v>
      </c>
      <c r="H147">
        <v>-1.2719631966918901</v>
      </c>
      <c r="I147">
        <v>-0.92861063886720097</v>
      </c>
      <c r="J147">
        <v>-1.0532608720831</v>
      </c>
      <c r="K147">
        <v>-0.52106731745135604</v>
      </c>
      <c r="L147">
        <v>-0.41430572354878198</v>
      </c>
      <c r="M147">
        <v>7.89774838852427E-2</v>
      </c>
      <c r="N147" t="s">
        <v>1682</v>
      </c>
      <c r="O147" t="s">
        <v>1682</v>
      </c>
      <c r="P147" t="s">
        <v>1682</v>
      </c>
      <c r="Q147" t="s">
        <v>1682</v>
      </c>
      <c r="R147" t="s">
        <v>1682</v>
      </c>
      <c r="S147" t="s">
        <v>1682</v>
      </c>
      <c r="T147" t="s">
        <v>1682</v>
      </c>
      <c r="U147" t="s">
        <v>1682</v>
      </c>
      <c r="V147" t="s">
        <v>1682</v>
      </c>
      <c r="W147" t="s">
        <v>1682</v>
      </c>
      <c r="X147" t="s">
        <v>1682</v>
      </c>
      <c r="Y147" t="s">
        <v>1682</v>
      </c>
    </row>
    <row r="148" spans="1:25" x14ac:dyDescent="0.25">
      <c r="A148" t="s">
        <v>1370</v>
      </c>
      <c r="B148">
        <v>4.0375181615025103E-2</v>
      </c>
      <c r="C148">
        <v>-0.403469636773712</v>
      </c>
      <c r="D148">
        <v>-0.71439247095202496</v>
      </c>
      <c r="E148">
        <v>-0.501090742125891</v>
      </c>
      <c r="F148">
        <v>-0.30067041852019499</v>
      </c>
      <c r="G148">
        <v>0.111716633499215</v>
      </c>
      <c r="H148">
        <v>-0.39068728676943398</v>
      </c>
      <c r="I148">
        <v>0.47783234971812599</v>
      </c>
      <c r="J148">
        <v>-6.1225267056430402E-2</v>
      </c>
      <c r="K148">
        <v>-0.109604842761255</v>
      </c>
      <c r="L148">
        <v>-4.3587323501903502E-2</v>
      </c>
      <c r="M148">
        <v>0.142586202759478</v>
      </c>
      <c r="N148" t="s">
        <v>1682</v>
      </c>
      <c r="O148" t="s">
        <v>1682</v>
      </c>
      <c r="P148" t="s">
        <v>1682</v>
      </c>
      <c r="Q148" t="s">
        <v>1682</v>
      </c>
      <c r="R148" t="s">
        <v>1682</v>
      </c>
      <c r="S148" t="s">
        <v>1682</v>
      </c>
      <c r="T148" t="s">
        <v>1682</v>
      </c>
      <c r="U148" t="s">
        <v>1682</v>
      </c>
      <c r="V148" t="s">
        <v>1682</v>
      </c>
      <c r="W148" t="s">
        <v>1682</v>
      </c>
      <c r="X148" t="s">
        <v>1682</v>
      </c>
      <c r="Y148" t="s">
        <v>1682</v>
      </c>
    </row>
    <row r="149" spans="1:25" x14ac:dyDescent="0.25">
      <c r="A149" t="s">
        <v>1372</v>
      </c>
      <c r="B149">
        <v>-0.59946455015886102</v>
      </c>
      <c r="C149">
        <v>-1.2033129649226</v>
      </c>
      <c r="D149">
        <v>-0.64679947658577996</v>
      </c>
      <c r="E149">
        <v>-4.6232671707733097E-2</v>
      </c>
      <c r="F149">
        <v>0.90974443502234903</v>
      </c>
      <c r="G149">
        <v>0.59747890440178397</v>
      </c>
      <c r="H149">
        <v>-0.20316414595520299</v>
      </c>
      <c r="I149">
        <v>0.16821137648877801</v>
      </c>
      <c r="J149">
        <v>-0.80657900671912697</v>
      </c>
      <c r="K149">
        <v>-0.70840275480975701</v>
      </c>
      <c r="L149">
        <v>-0.55757816194297705</v>
      </c>
      <c r="M149">
        <v>0.79225600671696605</v>
      </c>
      <c r="N149" t="s">
        <v>1682</v>
      </c>
      <c r="O149" t="s">
        <v>1682</v>
      </c>
      <c r="P149" t="s">
        <v>1682</v>
      </c>
      <c r="Q149" t="s">
        <v>1683</v>
      </c>
      <c r="R149" t="s">
        <v>1682</v>
      </c>
      <c r="S149" t="s">
        <v>1682</v>
      </c>
      <c r="T149" t="s">
        <v>1682</v>
      </c>
      <c r="U149" t="s">
        <v>1683</v>
      </c>
      <c r="V149" t="s">
        <v>1682</v>
      </c>
      <c r="W149" t="s">
        <v>1682</v>
      </c>
      <c r="X149" t="s">
        <v>1682</v>
      </c>
      <c r="Y149" t="s">
        <v>1682</v>
      </c>
    </row>
    <row r="150" spans="1:25" x14ac:dyDescent="0.25">
      <c r="A150" t="s">
        <v>1374</v>
      </c>
      <c r="B150">
        <v>-0.65631794518768205</v>
      </c>
      <c r="C150">
        <v>-0.363951395101685</v>
      </c>
      <c r="D150">
        <v>-0.77335393995352397</v>
      </c>
      <c r="E150">
        <v>1.8643059034702002E-2</v>
      </c>
      <c r="F150">
        <v>-0.42400299618855303</v>
      </c>
      <c r="G150">
        <v>-6.3608911950424105E-2</v>
      </c>
      <c r="H150">
        <v>-0.95212131055707705</v>
      </c>
      <c r="I150">
        <v>4.9265286236923597E-2</v>
      </c>
      <c r="J150">
        <v>-0.52220252750393303</v>
      </c>
      <c r="K150">
        <v>-4.6004518191056297E-2</v>
      </c>
      <c r="L150">
        <v>-1.1446170250985901</v>
      </c>
      <c r="M150">
        <v>-0.13670380299613899</v>
      </c>
      <c r="N150" t="s">
        <v>1682</v>
      </c>
      <c r="O150" t="s">
        <v>1682</v>
      </c>
      <c r="P150" t="s">
        <v>1682</v>
      </c>
      <c r="Q150" t="s">
        <v>1682</v>
      </c>
      <c r="R150" t="s">
        <v>1682</v>
      </c>
      <c r="S150" t="s">
        <v>1682</v>
      </c>
      <c r="T150" t="s">
        <v>1682</v>
      </c>
      <c r="U150" t="s">
        <v>1682</v>
      </c>
      <c r="V150" t="s">
        <v>1682</v>
      </c>
      <c r="W150" t="s">
        <v>1682</v>
      </c>
      <c r="X150" t="s">
        <v>1682</v>
      </c>
      <c r="Y150" t="s">
        <v>1682</v>
      </c>
    </row>
    <row r="151" spans="1:25" x14ac:dyDescent="0.25">
      <c r="A151" t="s">
        <v>1376</v>
      </c>
      <c r="B151">
        <v>-0.30915243964501699</v>
      </c>
      <c r="C151">
        <v>-0.59852231605557704</v>
      </c>
      <c r="D151">
        <v>-0.716630278029595</v>
      </c>
      <c r="E151">
        <v>-4.6232671707733097E-2</v>
      </c>
      <c r="F151">
        <v>0.11073051694171</v>
      </c>
      <c r="G151">
        <v>0.149965973386985</v>
      </c>
      <c r="H151">
        <v>-0.43735260539106102</v>
      </c>
      <c r="I151">
        <v>0.16821137648877801</v>
      </c>
      <c r="J151">
        <v>-1.45225320526821</v>
      </c>
      <c r="K151">
        <v>-5.7837619920642298E-2</v>
      </c>
      <c r="L151">
        <v>-0.61635929688038105</v>
      </c>
      <c r="M151">
        <v>9.2931942256196998E-2</v>
      </c>
      <c r="N151" t="s">
        <v>1683</v>
      </c>
      <c r="O151" t="s">
        <v>1683</v>
      </c>
      <c r="P151" t="s">
        <v>1683</v>
      </c>
      <c r="Q151" t="s">
        <v>1683</v>
      </c>
      <c r="R151" t="s">
        <v>1683</v>
      </c>
      <c r="S151" t="s">
        <v>1683</v>
      </c>
      <c r="T151" t="s">
        <v>1683</v>
      </c>
      <c r="U151" t="s">
        <v>1683</v>
      </c>
      <c r="V151" t="s">
        <v>1682</v>
      </c>
      <c r="W151" t="s">
        <v>1682</v>
      </c>
      <c r="X151" t="s">
        <v>1683</v>
      </c>
      <c r="Y151" t="s">
        <v>1683</v>
      </c>
    </row>
    <row r="152" spans="1:25" x14ac:dyDescent="0.25">
      <c r="A152" t="s">
        <v>1378</v>
      </c>
      <c r="B152">
        <v>-0.30915243964501699</v>
      </c>
      <c r="C152">
        <v>-0.59852231605557704</v>
      </c>
      <c r="D152">
        <v>-0.716630278029595</v>
      </c>
      <c r="E152">
        <v>-4.6232671707733097E-2</v>
      </c>
      <c r="F152">
        <v>0.11073051694171</v>
      </c>
      <c r="G152">
        <v>0.248557842127451</v>
      </c>
      <c r="H152">
        <v>-0.43735260539106102</v>
      </c>
      <c r="I152">
        <v>0.16821137648877801</v>
      </c>
      <c r="J152">
        <v>-0.45898812754767998</v>
      </c>
      <c r="K152">
        <v>0.28979233192298298</v>
      </c>
      <c r="L152">
        <v>-0.61635929688038105</v>
      </c>
      <c r="M152">
        <v>-0.12577835555347899</v>
      </c>
      <c r="N152" t="s">
        <v>1683</v>
      </c>
      <c r="O152" t="s">
        <v>1683</v>
      </c>
      <c r="P152" t="s">
        <v>1683</v>
      </c>
      <c r="Q152" t="s">
        <v>1683</v>
      </c>
      <c r="R152" t="s">
        <v>1683</v>
      </c>
      <c r="S152" t="s">
        <v>1682</v>
      </c>
      <c r="T152" t="s">
        <v>1683</v>
      </c>
      <c r="U152" t="s">
        <v>1683</v>
      </c>
      <c r="V152" t="s">
        <v>1683</v>
      </c>
      <c r="W152" t="s">
        <v>1682</v>
      </c>
      <c r="X152" t="s">
        <v>1683</v>
      </c>
      <c r="Y152" t="s">
        <v>1682</v>
      </c>
    </row>
    <row r="153" spans="1:25" x14ac:dyDescent="0.25">
      <c r="A153" t="s">
        <v>1380</v>
      </c>
      <c r="B153">
        <v>0.26598094628533703</v>
      </c>
      <c r="C153">
        <v>-0.23304823301012301</v>
      </c>
      <c r="D153">
        <v>-1.12223028111493E-2</v>
      </c>
      <c r="E153">
        <v>0.45976832176806298</v>
      </c>
      <c r="F153">
        <v>0.70500248832283396</v>
      </c>
      <c r="G153">
        <v>0.27854105007907298</v>
      </c>
      <c r="H153">
        <v>0.30227815599619201</v>
      </c>
      <c r="I153">
        <v>1.07735241513339</v>
      </c>
      <c r="J153">
        <v>1.03095555733501</v>
      </c>
      <c r="K153">
        <v>0.74445941832859597</v>
      </c>
      <c r="L153">
        <v>-0.27828304619940802</v>
      </c>
      <c r="M153">
        <v>0.40307899295210697</v>
      </c>
      <c r="N153" t="s">
        <v>1682</v>
      </c>
      <c r="O153" t="s">
        <v>1682</v>
      </c>
      <c r="P153" t="s">
        <v>1682</v>
      </c>
      <c r="Q153" t="s">
        <v>1073</v>
      </c>
      <c r="R153" t="s">
        <v>1682</v>
      </c>
      <c r="S153" t="s">
        <v>1682</v>
      </c>
      <c r="T153" t="s">
        <v>1682</v>
      </c>
      <c r="U153" t="s">
        <v>1682</v>
      </c>
      <c r="V153" t="s">
        <v>1682</v>
      </c>
      <c r="W153" t="s">
        <v>1682</v>
      </c>
      <c r="X153" t="s">
        <v>1682</v>
      </c>
      <c r="Y153" t="s">
        <v>1682</v>
      </c>
    </row>
    <row r="154" spans="1:25" x14ac:dyDescent="0.25">
      <c r="A154" t="s">
        <v>1382</v>
      </c>
      <c r="B154">
        <v>0.264427334921159</v>
      </c>
      <c r="C154">
        <v>-0.31852561361515103</v>
      </c>
      <c r="D154">
        <v>0.41483304061102599</v>
      </c>
      <c r="E154">
        <v>1.00399669450873</v>
      </c>
      <c r="F154">
        <v>0.36771568028278701</v>
      </c>
      <c r="G154">
        <v>0.92317892548806302</v>
      </c>
      <c r="H154">
        <v>-6.5101075939699896E-2</v>
      </c>
      <c r="I154">
        <v>1.2607623968149899</v>
      </c>
      <c r="J154">
        <v>0.62439266505773605</v>
      </c>
      <c r="K154">
        <v>1.6557580219272301</v>
      </c>
      <c r="L154">
        <v>-0.26745910551072799</v>
      </c>
      <c r="M154">
        <v>1.6886387594058301</v>
      </c>
      <c r="N154" t="s">
        <v>1683</v>
      </c>
      <c r="O154" t="s">
        <v>1683</v>
      </c>
      <c r="P154" t="s">
        <v>1683</v>
      </c>
      <c r="Q154" t="s">
        <v>1073</v>
      </c>
      <c r="R154" t="s">
        <v>1682</v>
      </c>
      <c r="S154" t="s">
        <v>1682</v>
      </c>
      <c r="T154" t="s">
        <v>1683</v>
      </c>
      <c r="U154" t="s">
        <v>1683</v>
      </c>
      <c r="V154" t="s">
        <v>1683</v>
      </c>
      <c r="W154" t="s">
        <v>1682</v>
      </c>
      <c r="X154" t="s">
        <v>1683</v>
      </c>
      <c r="Y154" t="s">
        <v>1682</v>
      </c>
    </row>
    <row r="155" spans="1:25" x14ac:dyDescent="0.25">
      <c r="A155" t="s">
        <v>1384</v>
      </c>
      <c r="B155">
        <v>-0.66527211631260197</v>
      </c>
      <c r="C155">
        <v>-0.83394524986436602</v>
      </c>
      <c r="D155">
        <v>-1.3983951707039499</v>
      </c>
      <c r="E155">
        <v>-0.12074218755492901</v>
      </c>
      <c r="F155">
        <v>0.80226957711968305</v>
      </c>
      <c r="G155">
        <v>0.81001785298308904</v>
      </c>
      <c r="H155">
        <v>-5.8212627719457302E-2</v>
      </c>
      <c r="I155">
        <v>-0.12074218755492901</v>
      </c>
      <c r="J155">
        <v>0.628682784421011</v>
      </c>
      <c r="K155">
        <v>0.42836630247012403</v>
      </c>
      <c r="L155">
        <v>-1.22471243373853</v>
      </c>
      <c r="M155">
        <v>-0.41938348970522799</v>
      </c>
      <c r="N155" t="s">
        <v>1682</v>
      </c>
      <c r="O155" t="s">
        <v>1682</v>
      </c>
      <c r="P155" t="s">
        <v>1682</v>
      </c>
      <c r="Q155" t="s">
        <v>1073</v>
      </c>
      <c r="R155" t="s">
        <v>1682</v>
      </c>
      <c r="S155" t="s">
        <v>1682</v>
      </c>
      <c r="T155" t="s">
        <v>1682</v>
      </c>
      <c r="U155" t="s">
        <v>1073</v>
      </c>
      <c r="V155" t="s">
        <v>1682</v>
      </c>
      <c r="W155" t="s">
        <v>1682</v>
      </c>
      <c r="X155" t="s">
        <v>1682</v>
      </c>
      <c r="Y155" t="s">
        <v>1682</v>
      </c>
    </row>
    <row r="156" spans="1:25" x14ac:dyDescent="0.25">
      <c r="A156" t="s">
        <v>1386</v>
      </c>
      <c r="B156">
        <v>-2.01083162200904E-3</v>
      </c>
      <c r="C156">
        <v>-0.558704228251382</v>
      </c>
      <c r="D156">
        <v>-0.44829661339052601</v>
      </c>
      <c r="E156">
        <v>1.14342035563836</v>
      </c>
      <c r="F156">
        <v>0.949897143464845</v>
      </c>
      <c r="G156">
        <v>0.67118006017084997</v>
      </c>
      <c r="H156">
        <v>0.24249879236855301</v>
      </c>
      <c r="I156">
        <v>1.14342035563836</v>
      </c>
      <c r="J156">
        <v>0.86703918268040903</v>
      </c>
      <c r="K156">
        <v>1.6804249533595601</v>
      </c>
      <c r="L156">
        <v>-0.62992871368741099</v>
      </c>
      <c r="M156">
        <v>0.15396979636476801</v>
      </c>
      <c r="N156" t="s">
        <v>1683</v>
      </c>
      <c r="O156" t="s">
        <v>1683</v>
      </c>
      <c r="P156" t="s">
        <v>1683</v>
      </c>
      <c r="Q156" t="s">
        <v>1073</v>
      </c>
      <c r="R156" t="s">
        <v>1683</v>
      </c>
      <c r="S156" t="s">
        <v>1683</v>
      </c>
      <c r="T156" t="s">
        <v>1683</v>
      </c>
      <c r="U156" t="s">
        <v>1073</v>
      </c>
      <c r="V156" t="s">
        <v>1683</v>
      </c>
      <c r="W156" t="s">
        <v>1682</v>
      </c>
      <c r="X156" t="s">
        <v>1683</v>
      </c>
      <c r="Y156" t="s">
        <v>1683</v>
      </c>
    </row>
    <row r="157" spans="1:25" x14ac:dyDescent="0.25">
      <c r="A157" t="s">
        <v>1388</v>
      </c>
      <c r="B157">
        <v>-2.01083162200904E-3</v>
      </c>
      <c r="C157">
        <v>-0.558704228251382</v>
      </c>
      <c r="D157">
        <v>-0.44829661339052601</v>
      </c>
      <c r="E157">
        <v>-1.3301699859083499E-3</v>
      </c>
      <c r="F157">
        <v>0.949897143464845</v>
      </c>
      <c r="G157">
        <v>1.0816454195310301</v>
      </c>
      <c r="H157">
        <v>0.24249879236855301</v>
      </c>
      <c r="I157">
        <v>-1.3301699859083499E-3</v>
      </c>
      <c r="J157">
        <v>0.86703918268040903</v>
      </c>
      <c r="K157">
        <v>5.8716601142061599E-2</v>
      </c>
      <c r="L157">
        <v>-1.0588258793320899</v>
      </c>
      <c r="M157">
        <v>0.15396979636476801</v>
      </c>
      <c r="N157" t="s">
        <v>1683</v>
      </c>
      <c r="O157" t="s">
        <v>1683</v>
      </c>
      <c r="P157" t="s">
        <v>1683</v>
      </c>
      <c r="Q157" t="s">
        <v>1073</v>
      </c>
      <c r="R157" t="s">
        <v>1683</v>
      </c>
      <c r="S157" t="s">
        <v>1682</v>
      </c>
      <c r="T157" t="s">
        <v>1683</v>
      </c>
      <c r="U157" t="s">
        <v>1073</v>
      </c>
      <c r="V157" t="s">
        <v>1683</v>
      </c>
      <c r="W157" t="s">
        <v>1682</v>
      </c>
      <c r="X157" t="s">
        <v>1682</v>
      </c>
      <c r="Y157" t="s">
        <v>1683</v>
      </c>
    </row>
    <row r="158" spans="1:25" x14ac:dyDescent="0.25">
      <c r="A158" t="s">
        <v>1390</v>
      </c>
      <c r="B158">
        <v>1.1172105621258701</v>
      </c>
      <c r="C158">
        <v>-0.558704228251382</v>
      </c>
      <c r="D158">
        <v>-0.44829661339052601</v>
      </c>
      <c r="E158">
        <v>0.885965642297462</v>
      </c>
      <c r="F158">
        <v>1.6507964375263799</v>
      </c>
      <c r="G158">
        <v>0.72548135538457204</v>
      </c>
      <c r="H158">
        <v>1.7613265019103901</v>
      </c>
      <c r="I158">
        <v>0.885965642297462</v>
      </c>
      <c r="J158">
        <v>0.77231559227295599</v>
      </c>
      <c r="K158">
        <v>0.50480211081951398</v>
      </c>
      <c r="L158">
        <v>1.2032471353293599</v>
      </c>
      <c r="M158">
        <v>1.3928060270390401</v>
      </c>
      <c r="N158" t="s">
        <v>1682</v>
      </c>
      <c r="O158" t="s">
        <v>1683</v>
      </c>
      <c r="P158" t="s">
        <v>1683</v>
      </c>
      <c r="Q158" t="s">
        <v>1073</v>
      </c>
      <c r="R158" t="s">
        <v>1682</v>
      </c>
      <c r="S158" t="s">
        <v>1682</v>
      </c>
      <c r="T158" t="s">
        <v>1682</v>
      </c>
      <c r="U158" t="s">
        <v>1073</v>
      </c>
      <c r="V158" t="s">
        <v>1682</v>
      </c>
      <c r="W158" t="s">
        <v>1682</v>
      </c>
      <c r="X158" t="s">
        <v>1682</v>
      </c>
      <c r="Y158" t="s">
        <v>1682</v>
      </c>
    </row>
    <row r="159" spans="1:25" x14ac:dyDescent="0.25">
      <c r="A159" t="s">
        <v>1392</v>
      </c>
      <c r="B159">
        <v>-5.9765771602916899E-2</v>
      </c>
      <c r="C159">
        <v>-0.56705078192480396</v>
      </c>
      <c r="D159">
        <v>-0.62281626173475302</v>
      </c>
      <c r="E159">
        <v>-0.33287584126955799</v>
      </c>
      <c r="F159">
        <v>3.0524775593112102E-2</v>
      </c>
      <c r="G159">
        <v>-0.21540558622401701</v>
      </c>
      <c r="H159">
        <v>0.141945003339919</v>
      </c>
      <c r="I159">
        <v>-0.35334463391132498</v>
      </c>
      <c r="J159">
        <v>-5.1638751812085999E-2</v>
      </c>
      <c r="K159">
        <v>-0.37997272536514198</v>
      </c>
      <c r="L159">
        <v>-1.17704547003765</v>
      </c>
      <c r="M159">
        <v>-0.83521958733532597</v>
      </c>
      <c r="N159" t="s">
        <v>1683</v>
      </c>
      <c r="O159" t="s">
        <v>1683</v>
      </c>
      <c r="P159" t="s">
        <v>1683</v>
      </c>
      <c r="Q159" t="s">
        <v>1073</v>
      </c>
      <c r="R159" t="s">
        <v>1682</v>
      </c>
      <c r="S159" t="s">
        <v>1682</v>
      </c>
      <c r="T159" t="s">
        <v>1682</v>
      </c>
      <c r="U159" t="s">
        <v>1683</v>
      </c>
      <c r="V159" t="s">
        <v>1682</v>
      </c>
      <c r="W159" t="s">
        <v>1682</v>
      </c>
      <c r="X159" t="s">
        <v>1682</v>
      </c>
      <c r="Y159" t="s">
        <v>1682</v>
      </c>
    </row>
    <row r="160" spans="1:25" x14ac:dyDescent="0.25">
      <c r="A160" t="s">
        <v>1394</v>
      </c>
      <c r="B160">
        <v>-0.41503282701164501</v>
      </c>
      <c r="C160">
        <v>-0.56705078192480396</v>
      </c>
      <c r="D160">
        <v>-0.62281626173475302</v>
      </c>
      <c r="E160">
        <v>0.42813084304643101</v>
      </c>
      <c r="F160">
        <v>0.78941763172122903</v>
      </c>
      <c r="G160">
        <v>3.7910940309201897E-2</v>
      </c>
      <c r="H160">
        <v>0.35151288275911802</v>
      </c>
      <c r="I160">
        <v>-0.35334463391132498</v>
      </c>
      <c r="J160">
        <v>0.48660523532650402</v>
      </c>
      <c r="K160">
        <v>0.71681415278666505</v>
      </c>
      <c r="L160">
        <v>-0.63069901513385696</v>
      </c>
      <c r="M160">
        <v>1.0278957033551599</v>
      </c>
      <c r="N160" t="s">
        <v>1682</v>
      </c>
      <c r="O160" t="s">
        <v>1683</v>
      </c>
      <c r="P160" t="s">
        <v>1683</v>
      </c>
      <c r="Q160" t="s">
        <v>1073</v>
      </c>
      <c r="R160" t="s">
        <v>1682</v>
      </c>
      <c r="S160" t="s">
        <v>1682</v>
      </c>
      <c r="T160" t="s">
        <v>1682</v>
      </c>
      <c r="U160" t="s">
        <v>1683</v>
      </c>
      <c r="V160" t="s">
        <v>1682</v>
      </c>
      <c r="W160" t="s">
        <v>1682</v>
      </c>
      <c r="X160" t="s">
        <v>1682</v>
      </c>
      <c r="Y160" t="s">
        <v>1682</v>
      </c>
    </row>
    <row r="161" spans="1:25" x14ac:dyDescent="0.25">
      <c r="A161" t="s">
        <v>1396</v>
      </c>
      <c r="B161">
        <v>-5.9765771602916899E-2</v>
      </c>
      <c r="C161">
        <v>-0.56705078192480396</v>
      </c>
      <c r="D161">
        <v>-0.62281626173475302</v>
      </c>
      <c r="E161">
        <v>-0.91532289452539795</v>
      </c>
      <c r="F161">
        <v>-2.4660418551963801E-2</v>
      </c>
      <c r="G161">
        <v>-0.54713134285131604</v>
      </c>
      <c r="H161">
        <v>-9.8246361693759401E-2</v>
      </c>
      <c r="I161">
        <v>-0.35334463391132498</v>
      </c>
      <c r="J161">
        <v>-0.205390907615911</v>
      </c>
      <c r="K161">
        <v>-0.72843165675329602</v>
      </c>
      <c r="L161">
        <v>-1.5546820350366899</v>
      </c>
      <c r="M161">
        <v>-0.53476433406566004</v>
      </c>
      <c r="N161" t="s">
        <v>1683</v>
      </c>
      <c r="O161" t="s">
        <v>1683</v>
      </c>
      <c r="P161" t="s">
        <v>1683</v>
      </c>
      <c r="Q161" t="s">
        <v>1073</v>
      </c>
      <c r="R161" t="s">
        <v>1683</v>
      </c>
      <c r="S161" t="s">
        <v>1682</v>
      </c>
      <c r="T161" t="s">
        <v>1683</v>
      </c>
      <c r="U161" t="s">
        <v>1683</v>
      </c>
      <c r="V161" t="s">
        <v>1683</v>
      </c>
      <c r="W161" t="s">
        <v>1682</v>
      </c>
      <c r="X161" t="s">
        <v>1682</v>
      </c>
      <c r="Y161" t="s">
        <v>1682</v>
      </c>
    </row>
    <row r="162" spans="1:25" x14ac:dyDescent="0.25">
      <c r="A162" t="s">
        <v>1398</v>
      </c>
      <c r="B162">
        <v>-5.9765771602916899E-2</v>
      </c>
      <c r="C162">
        <v>-0.56705078192480396</v>
      </c>
      <c r="D162">
        <v>-0.62281626173475302</v>
      </c>
      <c r="E162">
        <v>-0.73034431818502299</v>
      </c>
      <c r="F162">
        <v>-2.4660418551963801E-2</v>
      </c>
      <c r="G162">
        <v>-1.13059792313591</v>
      </c>
      <c r="H162">
        <v>-9.8246361693759401E-2</v>
      </c>
      <c r="I162">
        <v>-0.35334463391132498</v>
      </c>
      <c r="J162">
        <v>-0.205390907615911</v>
      </c>
      <c r="K162">
        <v>-0.46469061789292798</v>
      </c>
      <c r="L162">
        <v>-1.10793357401472</v>
      </c>
      <c r="M162">
        <v>-0.90868964080946701</v>
      </c>
      <c r="N162" t="s">
        <v>1683</v>
      </c>
      <c r="O162" t="s">
        <v>1683</v>
      </c>
      <c r="P162" t="s">
        <v>1683</v>
      </c>
      <c r="Q162" t="s">
        <v>1073</v>
      </c>
      <c r="R162" t="s">
        <v>1683</v>
      </c>
      <c r="S162" t="s">
        <v>1682</v>
      </c>
      <c r="T162" t="s">
        <v>1683</v>
      </c>
      <c r="U162" t="s">
        <v>1683</v>
      </c>
      <c r="V162" t="s">
        <v>1683</v>
      </c>
      <c r="W162" t="s">
        <v>1682</v>
      </c>
      <c r="X162" t="s">
        <v>1683</v>
      </c>
      <c r="Y162" t="s">
        <v>1682</v>
      </c>
    </row>
    <row r="163" spans="1:25" x14ac:dyDescent="0.25">
      <c r="A163" t="s">
        <v>1400</v>
      </c>
      <c r="B163">
        <v>0.76620539769812102</v>
      </c>
      <c r="C163">
        <v>0.75685772666391404</v>
      </c>
      <c r="D163">
        <v>0.492350104846287</v>
      </c>
      <c r="E163">
        <v>0.99578206487214005</v>
      </c>
      <c r="F163">
        <v>1.8147372025620201</v>
      </c>
      <c r="G163">
        <v>1.06345503832739</v>
      </c>
      <c r="H163">
        <v>2.4828579920959499</v>
      </c>
      <c r="I163">
        <v>0.19745103355701801</v>
      </c>
      <c r="J163">
        <v>1.5486366030165599</v>
      </c>
      <c r="K163">
        <v>0.58249775418718597</v>
      </c>
      <c r="L163">
        <v>0.75170986264755801</v>
      </c>
      <c r="M163">
        <v>1.1818044426074501</v>
      </c>
      <c r="N163" t="s">
        <v>1682</v>
      </c>
      <c r="O163" t="s">
        <v>1683</v>
      </c>
      <c r="P163" t="s">
        <v>1683</v>
      </c>
      <c r="Q163" t="s">
        <v>1683</v>
      </c>
      <c r="R163" t="s">
        <v>1682</v>
      </c>
      <c r="S163" t="s">
        <v>1682</v>
      </c>
      <c r="T163" t="s">
        <v>1682</v>
      </c>
      <c r="U163" t="s">
        <v>1683</v>
      </c>
      <c r="V163" t="s">
        <v>1682</v>
      </c>
      <c r="W163" t="s">
        <v>1682</v>
      </c>
      <c r="X163" t="s">
        <v>1683</v>
      </c>
      <c r="Y163" t="s">
        <v>1682</v>
      </c>
    </row>
    <row r="164" spans="1:25" x14ac:dyDescent="0.25">
      <c r="A164" t="s">
        <v>1402</v>
      </c>
      <c r="B164">
        <v>0.18349239270463899</v>
      </c>
      <c r="C164">
        <v>0.75685772666391404</v>
      </c>
      <c r="D164">
        <v>0.492350104846287</v>
      </c>
      <c r="E164">
        <v>0.99578206487214005</v>
      </c>
      <c r="F164">
        <v>0.89348935676172203</v>
      </c>
      <c r="G164">
        <v>0.50636291584972304</v>
      </c>
      <c r="H164">
        <v>1.2682958790027701</v>
      </c>
      <c r="I164">
        <v>0.19745103355701801</v>
      </c>
      <c r="J164">
        <v>0.62314947683117905</v>
      </c>
      <c r="K164">
        <v>0.74037040514216101</v>
      </c>
      <c r="L164">
        <v>0.75170986264755801</v>
      </c>
      <c r="M164">
        <v>0.68078884059625799</v>
      </c>
      <c r="N164" t="s">
        <v>1683</v>
      </c>
      <c r="O164" t="s">
        <v>1683</v>
      </c>
      <c r="P164" t="s">
        <v>1683</v>
      </c>
      <c r="Q164" t="s">
        <v>1683</v>
      </c>
      <c r="R164" t="s">
        <v>1683</v>
      </c>
      <c r="S164" t="s">
        <v>1683</v>
      </c>
      <c r="T164" t="s">
        <v>1683</v>
      </c>
      <c r="U164" t="s">
        <v>1683</v>
      </c>
      <c r="V164" t="s">
        <v>1683</v>
      </c>
      <c r="W164" t="s">
        <v>1683</v>
      </c>
      <c r="X164" t="s">
        <v>1683</v>
      </c>
      <c r="Y164" t="s">
        <v>1683</v>
      </c>
    </row>
    <row r="165" spans="1:25" x14ac:dyDescent="0.25">
      <c r="A165" t="s">
        <v>1404</v>
      </c>
      <c r="B165">
        <v>-0.27962963910085797</v>
      </c>
      <c r="C165">
        <v>5.3103812403983201E-2</v>
      </c>
      <c r="D165">
        <v>4.7410771161954898E-2</v>
      </c>
      <c r="E165">
        <v>0.99578206487214005</v>
      </c>
      <c r="F165">
        <v>0.39500827884794598</v>
      </c>
      <c r="G165">
        <v>0.12181432490513799</v>
      </c>
      <c r="H165">
        <v>0.55138520983356998</v>
      </c>
      <c r="I165">
        <v>0.138322066241234</v>
      </c>
      <c r="J165">
        <v>9.4312939556335101E-2</v>
      </c>
      <c r="K165">
        <v>0.74803156965370698</v>
      </c>
      <c r="L165">
        <v>0.36940487870923</v>
      </c>
      <c r="M165">
        <v>0.30494046715200102</v>
      </c>
      <c r="N165" t="s">
        <v>1682</v>
      </c>
      <c r="O165" t="s">
        <v>1682</v>
      </c>
      <c r="P165" t="s">
        <v>1682</v>
      </c>
      <c r="Q165" t="s">
        <v>1683</v>
      </c>
      <c r="R165" t="s">
        <v>1682</v>
      </c>
      <c r="S165" t="s">
        <v>1682</v>
      </c>
      <c r="T165" t="s">
        <v>1682</v>
      </c>
      <c r="U165" t="s">
        <v>1682</v>
      </c>
      <c r="V165" t="s">
        <v>1682</v>
      </c>
      <c r="W165" t="s">
        <v>1682</v>
      </c>
      <c r="X165" t="s">
        <v>1682</v>
      </c>
      <c r="Y165" t="s">
        <v>1682</v>
      </c>
    </row>
    <row r="166" spans="1:25" x14ac:dyDescent="0.25">
      <c r="A166" t="s">
        <v>1406</v>
      </c>
      <c r="B166">
        <v>1.8924860753802199E-2</v>
      </c>
      <c r="C166">
        <v>1.4681662580646E-2</v>
      </c>
      <c r="D166">
        <v>0.122395776662213</v>
      </c>
      <c r="E166">
        <v>0.68918880544848005</v>
      </c>
      <c r="F166">
        <v>0.175111078570623</v>
      </c>
      <c r="G166">
        <v>7.9591147699091105E-2</v>
      </c>
      <c r="H166">
        <v>-0.145760273771045</v>
      </c>
      <c r="I166">
        <v>-1.9367610570385701E-2</v>
      </c>
      <c r="J166">
        <v>-9.0490313147494894E-2</v>
      </c>
      <c r="K166">
        <v>-0.22506785642180699</v>
      </c>
      <c r="L166">
        <v>0.20109046203254</v>
      </c>
      <c r="M166">
        <v>0.34870530765535601</v>
      </c>
      <c r="N166" t="s">
        <v>1682</v>
      </c>
      <c r="O166" t="s">
        <v>1682</v>
      </c>
      <c r="P166" t="s">
        <v>1682</v>
      </c>
      <c r="Q166" t="s">
        <v>1682</v>
      </c>
      <c r="R166" t="s">
        <v>1682</v>
      </c>
      <c r="S166" t="s">
        <v>1682</v>
      </c>
      <c r="T166" t="s">
        <v>1682</v>
      </c>
      <c r="U166" t="s">
        <v>1682</v>
      </c>
      <c r="V166" t="s">
        <v>1682</v>
      </c>
      <c r="W166" t="s">
        <v>1682</v>
      </c>
      <c r="X166" t="s">
        <v>1682</v>
      </c>
      <c r="Y166" t="s">
        <v>1682</v>
      </c>
    </row>
    <row r="167" spans="1:25" x14ac:dyDescent="0.25">
      <c r="A167" t="s">
        <v>1408</v>
      </c>
      <c r="B167">
        <v>0.302450372747395</v>
      </c>
      <c r="C167">
        <v>3.0205528998887801E-2</v>
      </c>
      <c r="D167">
        <v>0.47115406148128602</v>
      </c>
      <c r="E167">
        <v>-0.11364806469927601</v>
      </c>
      <c r="F167">
        <v>1.08330065021688</v>
      </c>
      <c r="G167">
        <v>0.77822809910180601</v>
      </c>
      <c r="H167">
        <v>0.523324606342364</v>
      </c>
      <c r="I167">
        <v>0.42252000459602601</v>
      </c>
      <c r="J167">
        <v>1.1299838596373</v>
      </c>
      <c r="K167">
        <v>0.55345271016473396</v>
      </c>
      <c r="L167">
        <v>0.34049010258295198</v>
      </c>
      <c r="M167">
        <v>0.66267491515448396</v>
      </c>
      <c r="N167" t="s">
        <v>1682</v>
      </c>
      <c r="O167" t="s">
        <v>1682</v>
      </c>
      <c r="P167" t="s">
        <v>1682</v>
      </c>
      <c r="Q167" t="s">
        <v>1682</v>
      </c>
      <c r="R167" t="s">
        <v>1682</v>
      </c>
      <c r="S167" t="s">
        <v>1682</v>
      </c>
      <c r="T167" t="s">
        <v>1682</v>
      </c>
      <c r="U167" t="s">
        <v>1682</v>
      </c>
      <c r="V167" t="s">
        <v>1682</v>
      </c>
      <c r="W167" t="s">
        <v>1682</v>
      </c>
      <c r="X167" t="s">
        <v>1682</v>
      </c>
      <c r="Y167" t="s">
        <v>1682</v>
      </c>
    </row>
    <row r="168" spans="1:25" x14ac:dyDescent="0.25">
      <c r="A168" t="s">
        <v>1410</v>
      </c>
      <c r="B168">
        <v>0.65516270068120896</v>
      </c>
      <c r="C168">
        <v>9.5496840838538793E-2</v>
      </c>
      <c r="D168">
        <v>0.447099587116351</v>
      </c>
      <c r="E168">
        <v>0.43933771021916701</v>
      </c>
      <c r="F168">
        <v>0.78649360313362104</v>
      </c>
      <c r="G168">
        <v>0.70679625223306297</v>
      </c>
      <c r="H168">
        <v>1.7018745024553801</v>
      </c>
      <c r="I168">
        <v>0.17329610462808401</v>
      </c>
      <c r="J168">
        <v>1.41307152970176</v>
      </c>
      <c r="K168">
        <v>0.61759483959052996</v>
      </c>
      <c r="L168">
        <v>0.68150582807339899</v>
      </c>
      <c r="M168">
        <v>1.0552056804141601</v>
      </c>
      <c r="N168" t="s">
        <v>1682</v>
      </c>
      <c r="O168" t="s">
        <v>1683</v>
      </c>
      <c r="P168" t="s">
        <v>1682</v>
      </c>
      <c r="Q168" t="s">
        <v>1683</v>
      </c>
      <c r="R168" t="s">
        <v>1682</v>
      </c>
      <c r="S168" t="s">
        <v>1682</v>
      </c>
      <c r="T168" t="s">
        <v>1682</v>
      </c>
      <c r="U168" t="s">
        <v>1683</v>
      </c>
      <c r="V168" t="s">
        <v>1682</v>
      </c>
      <c r="W168" t="s">
        <v>1682</v>
      </c>
      <c r="X168" t="s">
        <v>1682</v>
      </c>
      <c r="Y168" t="s">
        <v>1682</v>
      </c>
    </row>
    <row r="169" spans="1:25" x14ac:dyDescent="0.25">
      <c r="A169" t="s">
        <v>1412</v>
      </c>
      <c r="B169">
        <v>0.73238523242184494</v>
      </c>
      <c r="C169">
        <v>8.6071331618653393E-2</v>
      </c>
      <c r="D169">
        <v>0.19270319487162199</v>
      </c>
      <c r="E169">
        <v>0.40201376055712601</v>
      </c>
      <c r="F169">
        <v>9.4055374292165095E-2</v>
      </c>
      <c r="G169">
        <v>-0.10049625891773301</v>
      </c>
      <c r="H169">
        <v>-0.31242702438185299</v>
      </c>
      <c r="I169">
        <v>-2.0703163716431799E-2</v>
      </c>
      <c r="J169">
        <v>0.29433744939527701</v>
      </c>
      <c r="K169">
        <v>-6.5572752648165103E-2</v>
      </c>
      <c r="L169">
        <v>0.32134963713054399</v>
      </c>
      <c r="M169">
        <v>-5.8450565235060098E-3</v>
      </c>
      <c r="N169" t="s">
        <v>1682</v>
      </c>
      <c r="O169" t="s">
        <v>1682</v>
      </c>
      <c r="P169" t="s">
        <v>1682</v>
      </c>
      <c r="Q169" t="s">
        <v>1683</v>
      </c>
      <c r="R169" t="s">
        <v>1682</v>
      </c>
      <c r="S169" t="s">
        <v>1682</v>
      </c>
      <c r="T169" t="s">
        <v>1682</v>
      </c>
      <c r="U169" t="s">
        <v>1682</v>
      </c>
      <c r="V169" t="s">
        <v>1682</v>
      </c>
      <c r="W169" t="s">
        <v>1682</v>
      </c>
      <c r="X169" t="s">
        <v>1682</v>
      </c>
      <c r="Y169" t="s">
        <v>1682</v>
      </c>
    </row>
    <row r="170" spans="1:25" x14ac:dyDescent="0.25">
      <c r="A170" t="s">
        <v>1414</v>
      </c>
      <c r="B170">
        <v>-0.159620890496706</v>
      </c>
      <c r="C170">
        <v>0.18815980843410901</v>
      </c>
      <c r="D170">
        <v>-0.18341570269025301</v>
      </c>
      <c r="E170">
        <v>0.153293713797096</v>
      </c>
      <c r="F170">
        <v>0.358458799383087</v>
      </c>
      <c r="G170">
        <v>0.47638477129415202</v>
      </c>
      <c r="H170">
        <v>0.13655783326464099</v>
      </c>
      <c r="I170">
        <v>-0.43280859519596399</v>
      </c>
      <c r="J170">
        <v>0.270947694054818</v>
      </c>
      <c r="K170">
        <v>6.7574889830986404E-2</v>
      </c>
      <c r="L170">
        <v>-0.124676780247044</v>
      </c>
      <c r="M170">
        <v>0.121400023459004</v>
      </c>
      <c r="N170" t="s">
        <v>1682</v>
      </c>
      <c r="O170" t="s">
        <v>1682</v>
      </c>
      <c r="P170" t="s">
        <v>1682</v>
      </c>
      <c r="Q170" t="s">
        <v>1682</v>
      </c>
      <c r="R170" t="s">
        <v>1682</v>
      </c>
      <c r="S170" t="s">
        <v>1682</v>
      </c>
      <c r="T170" t="s">
        <v>1682</v>
      </c>
      <c r="U170" t="s">
        <v>1682</v>
      </c>
      <c r="V170" t="s">
        <v>1682</v>
      </c>
      <c r="W170" t="s">
        <v>1682</v>
      </c>
      <c r="X170" t="s">
        <v>1682</v>
      </c>
      <c r="Y170" t="s">
        <v>1682</v>
      </c>
    </row>
    <row r="171" spans="1:25" x14ac:dyDescent="0.25">
      <c r="A171" t="s">
        <v>1416</v>
      </c>
      <c r="B171">
        <v>0.36469829760956701</v>
      </c>
      <c r="C171">
        <v>0.45010829731004498</v>
      </c>
      <c r="D171">
        <v>4.3403966252225701E-2</v>
      </c>
      <c r="E171">
        <v>0.40201376055712601</v>
      </c>
      <c r="F171">
        <v>0.25975242301381002</v>
      </c>
      <c r="G171">
        <v>0.43710835935799502</v>
      </c>
      <c r="H171">
        <v>0.32927333121595898</v>
      </c>
      <c r="I171">
        <v>-7.1740067145618397E-2</v>
      </c>
      <c r="J171">
        <v>0.30700695016074397</v>
      </c>
      <c r="K171">
        <v>1.60967693349977</v>
      </c>
      <c r="L171">
        <v>-3.7288045024605199E-2</v>
      </c>
      <c r="M171">
        <v>1.4306690831286299</v>
      </c>
      <c r="N171" t="s">
        <v>1683</v>
      </c>
      <c r="O171" t="s">
        <v>1683</v>
      </c>
      <c r="P171" t="s">
        <v>1683</v>
      </c>
      <c r="Q171" t="s">
        <v>1683</v>
      </c>
      <c r="R171" t="s">
        <v>1683</v>
      </c>
      <c r="S171" t="s">
        <v>1683</v>
      </c>
      <c r="T171" t="s">
        <v>1683</v>
      </c>
      <c r="U171" t="s">
        <v>1683</v>
      </c>
      <c r="V171" t="s">
        <v>1683</v>
      </c>
      <c r="W171" t="s">
        <v>1682</v>
      </c>
      <c r="X171" t="s">
        <v>1683</v>
      </c>
      <c r="Y171" t="s">
        <v>1682</v>
      </c>
    </row>
    <row r="172" spans="1:25" x14ac:dyDescent="0.25">
      <c r="A172" t="s">
        <v>1418</v>
      </c>
      <c r="B172">
        <v>0.36469829760956701</v>
      </c>
      <c r="C172">
        <v>1.4692970911888199</v>
      </c>
      <c r="D172">
        <v>4.3403966252225701E-2</v>
      </c>
      <c r="E172">
        <v>0.40201376055712601</v>
      </c>
      <c r="F172">
        <v>-7.84177862677298E-2</v>
      </c>
      <c r="G172">
        <v>-0.21011486260939199</v>
      </c>
      <c r="H172">
        <v>1.2669746764511101</v>
      </c>
      <c r="I172">
        <v>-7.1740067145618397E-2</v>
      </c>
      <c r="J172">
        <v>-0.401850207162331</v>
      </c>
      <c r="K172">
        <v>-0.71984161880832997</v>
      </c>
      <c r="L172">
        <v>-0.12797324150981801</v>
      </c>
      <c r="M172">
        <v>-0.70183403677240497</v>
      </c>
      <c r="N172" t="s">
        <v>1683</v>
      </c>
      <c r="O172" t="s">
        <v>1682</v>
      </c>
      <c r="P172" t="s">
        <v>1683</v>
      </c>
      <c r="Q172" t="s">
        <v>1683</v>
      </c>
      <c r="R172" t="s">
        <v>1682</v>
      </c>
      <c r="S172" t="s">
        <v>1682</v>
      </c>
      <c r="T172" t="s">
        <v>1682</v>
      </c>
      <c r="U172" t="s">
        <v>1683</v>
      </c>
      <c r="V172" t="s">
        <v>1682</v>
      </c>
      <c r="W172" t="s">
        <v>1682</v>
      </c>
      <c r="X172" t="s">
        <v>1682</v>
      </c>
      <c r="Y172" t="s">
        <v>1682</v>
      </c>
    </row>
    <row r="173" spans="1:25" x14ac:dyDescent="0.25">
      <c r="A173" t="s">
        <v>1420</v>
      </c>
      <c r="B173">
        <v>0.17777189366332399</v>
      </c>
      <c r="C173">
        <v>0.17777189366332399</v>
      </c>
      <c r="D173">
        <v>0.17777189366332399</v>
      </c>
      <c r="E173">
        <v>0.17777189366332399</v>
      </c>
      <c r="F173">
        <v>0.18165627494799999</v>
      </c>
      <c r="G173">
        <v>0.17777189366332399</v>
      </c>
      <c r="H173">
        <v>0.17777189366332399</v>
      </c>
      <c r="I173">
        <v>0.17777189366332399</v>
      </c>
      <c r="J173">
        <v>0.17777189366332399</v>
      </c>
      <c r="K173">
        <v>0.41787938107824002</v>
      </c>
      <c r="L173">
        <v>-0.69113577785501101</v>
      </c>
      <c r="M173">
        <v>0.14609481438963701</v>
      </c>
      <c r="N173" t="s">
        <v>1073</v>
      </c>
      <c r="O173" t="s">
        <v>1073</v>
      </c>
      <c r="P173" t="s">
        <v>1073</v>
      </c>
      <c r="Q173" t="s">
        <v>1073</v>
      </c>
      <c r="R173" t="s">
        <v>1682</v>
      </c>
      <c r="S173" t="s">
        <v>1073</v>
      </c>
      <c r="T173" t="s">
        <v>1073</v>
      </c>
      <c r="U173" t="s">
        <v>1073</v>
      </c>
      <c r="V173" t="s">
        <v>1073</v>
      </c>
      <c r="W173" t="s">
        <v>1682</v>
      </c>
      <c r="X173" t="s">
        <v>1682</v>
      </c>
      <c r="Y173" t="s">
        <v>1682</v>
      </c>
    </row>
    <row r="174" spans="1:25" x14ac:dyDescent="0.25">
      <c r="A174" t="s">
        <v>1422</v>
      </c>
      <c r="B174">
        <v>0.233683518926283</v>
      </c>
      <c r="C174">
        <v>0.461977464341291</v>
      </c>
      <c r="D174">
        <v>1.2743788272393399</v>
      </c>
      <c r="E174">
        <v>0.69477846006447297</v>
      </c>
      <c r="F174">
        <v>0.90440087433768701</v>
      </c>
      <c r="G174">
        <v>0.99026941847815597</v>
      </c>
      <c r="H174">
        <v>1.57407964291828</v>
      </c>
      <c r="I174">
        <v>0.69477846006447297</v>
      </c>
      <c r="J174">
        <v>0.93882506078225303</v>
      </c>
      <c r="K174">
        <v>0.51411090810962001</v>
      </c>
      <c r="L174">
        <v>0.575287437455682</v>
      </c>
      <c r="M174">
        <v>0.56148330609085295</v>
      </c>
      <c r="N174" t="s">
        <v>1682</v>
      </c>
      <c r="O174" t="s">
        <v>1682</v>
      </c>
      <c r="P174" t="s">
        <v>1682</v>
      </c>
      <c r="Q174" t="s">
        <v>1073</v>
      </c>
      <c r="R174" t="s">
        <v>1682</v>
      </c>
      <c r="S174" t="s">
        <v>1682</v>
      </c>
      <c r="T174" t="s">
        <v>1682</v>
      </c>
      <c r="U174" t="s">
        <v>1073</v>
      </c>
      <c r="V174" t="s">
        <v>1682</v>
      </c>
      <c r="W174" t="s">
        <v>1682</v>
      </c>
      <c r="X174" t="s">
        <v>1682</v>
      </c>
      <c r="Y174" t="s">
        <v>1682</v>
      </c>
    </row>
    <row r="175" spans="1:25" x14ac:dyDescent="0.25">
      <c r="A175" t="s">
        <v>1424</v>
      </c>
      <c r="B175">
        <v>-0.102774519984725</v>
      </c>
      <c r="C175">
        <v>-7.9543811051283594E-2</v>
      </c>
      <c r="D175">
        <v>0.89016635899345598</v>
      </c>
      <c r="E175">
        <v>8.0272614119833899E-2</v>
      </c>
      <c r="F175">
        <v>0.913573589075653</v>
      </c>
      <c r="G175">
        <v>1.0036704510668499</v>
      </c>
      <c r="H175">
        <v>0.58803111817431297</v>
      </c>
      <c r="I175">
        <v>0.78060630447527402</v>
      </c>
      <c r="J175">
        <v>1.4280060152938401</v>
      </c>
      <c r="K175">
        <v>0.465211642759432</v>
      </c>
      <c r="L175">
        <v>0.97120251356770804</v>
      </c>
      <c r="M175">
        <v>0.98112682516771299</v>
      </c>
      <c r="N175" t="s">
        <v>1682</v>
      </c>
      <c r="O175" t="s">
        <v>1682</v>
      </c>
      <c r="P175" t="s">
        <v>1682</v>
      </c>
      <c r="Q175" t="s">
        <v>1682</v>
      </c>
      <c r="R175" t="s">
        <v>1682</v>
      </c>
      <c r="S175" t="s">
        <v>1682</v>
      </c>
      <c r="T175" t="s">
        <v>1682</v>
      </c>
      <c r="U175" t="s">
        <v>1682</v>
      </c>
      <c r="V175" t="s">
        <v>1682</v>
      </c>
      <c r="W175" t="s">
        <v>1682</v>
      </c>
      <c r="X175" t="s">
        <v>1682</v>
      </c>
      <c r="Y175" t="s">
        <v>1682</v>
      </c>
    </row>
    <row r="176" spans="1:25" x14ac:dyDescent="0.25">
      <c r="A176" t="s">
        <v>1426</v>
      </c>
      <c r="B176">
        <v>1.4576176186772201</v>
      </c>
      <c r="C176">
        <v>0.868097709466081</v>
      </c>
      <c r="D176">
        <v>0.86701316767293901</v>
      </c>
      <c r="E176">
        <v>1.45477878802529</v>
      </c>
      <c r="F176">
        <v>1.05260369533697</v>
      </c>
      <c r="G176">
        <v>1.21292648137808</v>
      </c>
      <c r="H176">
        <v>1.2195098736273999</v>
      </c>
      <c r="I176">
        <v>1.37120280690245</v>
      </c>
      <c r="J176">
        <v>1.4973188230757299</v>
      </c>
      <c r="K176">
        <v>1.26763311196104</v>
      </c>
      <c r="L176">
        <v>0.17049493149412701</v>
      </c>
      <c r="M176">
        <v>1.32779819264803</v>
      </c>
      <c r="N176" t="s">
        <v>1682</v>
      </c>
      <c r="O176" t="s">
        <v>1682</v>
      </c>
      <c r="P176" t="s">
        <v>1682</v>
      </c>
      <c r="Q176" t="s">
        <v>1682</v>
      </c>
      <c r="R176" t="s">
        <v>1682</v>
      </c>
      <c r="S176" t="s">
        <v>1682</v>
      </c>
      <c r="T176" t="s">
        <v>1682</v>
      </c>
      <c r="U176" t="s">
        <v>1682</v>
      </c>
      <c r="V176" t="s">
        <v>1682</v>
      </c>
      <c r="W176" t="s">
        <v>1682</v>
      </c>
      <c r="X176" t="s">
        <v>1682</v>
      </c>
      <c r="Y176" t="s">
        <v>1682</v>
      </c>
    </row>
    <row r="177" spans="1:25" x14ac:dyDescent="0.25">
      <c r="A177" t="s">
        <v>1428</v>
      </c>
      <c r="B177">
        <v>0.91644045360373905</v>
      </c>
      <c r="C177">
        <v>-0.67164590745419195</v>
      </c>
      <c r="D177">
        <v>0.53760534181854103</v>
      </c>
      <c r="E177">
        <v>-0.99671403475988596</v>
      </c>
      <c r="F177">
        <v>-8.5699123623347903E-2</v>
      </c>
      <c r="G177">
        <v>-0.114161831512571</v>
      </c>
      <c r="H177">
        <v>0.39568278998752798</v>
      </c>
      <c r="I177">
        <v>-0.45664399376800602</v>
      </c>
      <c r="J177">
        <v>0.23723623115455</v>
      </c>
      <c r="K177">
        <v>0.63555787041633804</v>
      </c>
      <c r="L177">
        <v>0.32668081858898002</v>
      </c>
      <c r="M177">
        <v>1.26452877443087</v>
      </c>
      <c r="N177" t="s">
        <v>1682</v>
      </c>
      <c r="O177" t="s">
        <v>1682</v>
      </c>
      <c r="P177" t="s">
        <v>1682</v>
      </c>
      <c r="Q177" t="s">
        <v>1682</v>
      </c>
      <c r="R177" t="s">
        <v>1682</v>
      </c>
      <c r="S177" t="s">
        <v>1682</v>
      </c>
      <c r="T177" t="s">
        <v>1682</v>
      </c>
      <c r="U177" t="s">
        <v>1682</v>
      </c>
      <c r="V177" t="s">
        <v>1682</v>
      </c>
      <c r="W177" t="s">
        <v>1682</v>
      </c>
      <c r="X177" t="s">
        <v>1682</v>
      </c>
      <c r="Y177" t="s">
        <v>1682</v>
      </c>
    </row>
    <row r="178" spans="1:25" x14ac:dyDescent="0.25">
      <c r="A178" t="s">
        <v>1430</v>
      </c>
      <c r="B178">
        <v>0.27181915497845799</v>
      </c>
      <c r="C178">
        <v>-0.71851644719747798</v>
      </c>
      <c r="D178">
        <v>0.36229306412258799</v>
      </c>
      <c r="E178">
        <v>8.8599746236617996E-2</v>
      </c>
      <c r="F178">
        <v>-0.51529645242700794</v>
      </c>
      <c r="G178">
        <v>0.58243506112727805</v>
      </c>
      <c r="H178">
        <v>-0.172794944158674</v>
      </c>
      <c r="I178">
        <v>8.8599746236617996E-2</v>
      </c>
      <c r="J178">
        <v>1.18480712724592</v>
      </c>
      <c r="K178">
        <v>-1.08035309716685</v>
      </c>
      <c r="L178">
        <v>2.87485588860662E-2</v>
      </c>
      <c r="M178">
        <v>0.41880555924294299</v>
      </c>
      <c r="N178" t="s">
        <v>1683</v>
      </c>
      <c r="O178" t="s">
        <v>1683</v>
      </c>
      <c r="P178" t="s">
        <v>1683</v>
      </c>
      <c r="Q178" t="s">
        <v>1073</v>
      </c>
      <c r="R178" t="s">
        <v>1683</v>
      </c>
      <c r="S178" t="s">
        <v>1683</v>
      </c>
      <c r="T178" t="s">
        <v>1683</v>
      </c>
      <c r="U178" t="s">
        <v>1073</v>
      </c>
      <c r="V178" t="s">
        <v>1682</v>
      </c>
      <c r="W178" t="s">
        <v>1682</v>
      </c>
      <c r="X178" t="s">
        <v>1683</v>
      </c>
      <c r="Y178" t="s">
        <v>1683</v>
      </c>
    </row>
    <row r="179" spans="1:25" x14ac:dyDescent="0.25">
      <c r="A179" t="s">
        <v>1432</v>
      </c>
      <c r="B179">
        <v>0.37654968064051197</v>
      </c>
      <c r="C179">
        <v>-0.71851644719747798</v>
      </c>
      <c r="D179">
        <v>0.28416794450508098</v>
      </c>
      <c r="E179">
        <v>0.56492039514801196</v>
      </c>
      <c r="F179">
        <v>-0.21399400154875101</v>
      </c>
      <c r="G179">
        <v>0.78157920914236501</v>
      </c>
      <c r="H179">
        <v>-0.52524894032523695</v>
      </c>
      <c r="I179">
        <v>0.56492039514801196</v>
      </c>
      <c r="J179">
        <v>0.208871352539544</v>
      </c>
      <c r="K179">
        <v>1.0718553764510399</v>
      </c>
      <c r="L179">
        <v>0.33848398708996402</v>
      </c>
      <c r="M179">
        <v>0.160055060769489</v>
      </c>
      <c r="N179" t="s">
        <v>1682</v>
      </c>
      <c r="O179" t="s">
        <v>1683</v>
      </c>
      <c r="P179" t="s">
        <v>1682</v>
      </c>
      <c r="Q179" t="s">
        <v>1073</v>
      </c>
      <c r="R179" t="s">
        <v>1682</v>
      </c>
      <c r="S179" t="s">
        <v>1682</v>
      </c>
      <c r="T179" t="s">
        <v>1682</v>
      </c>
      <c r="U179" t="s">
        <v>1073</v>
      </c>
      <c r="V179" t="s">
        <v>1682</v>
      </c>
      <c r="W179" t="s">
        <v>1682</v>
      </c>
      <c r="X179" t="s">
        <v>1682</v>
      </c>
      <c r="Y179" t="s">
        <v>1682</v>
      </c>
    </row>
    <row r="180" spans="1:25" x14ac:dyDescent="0.25">
      <c r="A180" t="s">
        <v>1434</v>
      </c>
      <c r="B180">
        <v>5.2317876230209302E-2</v>
      </c>
      <c r="C180">
        <v>-1.02714948744918</v>
      </c>
      <c r="D180">
        <v>7.5664427802717399E-2</v>
      </c>
      <c r="E180">
        <v>-0.24008650152463901</v>
      </c>
      <c r="F180">
        <v>-0.32279627263907401</v>
      </c>
      <c r="G180">
        <v>-0.19869969414192601</v>
      </c>
      <c r="H180">
        <v>-0.206456224798203</v>
      </c>
      <c r="I180">
        <v>7.8881678533299804E-2</v>
      </c>
      <c r="J180">
        <v>-0.68342840561069096</v>
      </c>
      <c r="K180">
        <v>-0.55436580421229797</v>
      </c>
      <c r="L180">
        <v>-5.6913879492459997E-2</v>
      </c>
      <c r="M180">
        <v>0.348821411402919</v>
      </c>
      <c r="N180" t="s">
        <v>1682</v>
      </c>
      <c r="O180" t="s">
        <v>1682</v>
      </c>
      <c r="P180" t="s">
        <v>1682</v>
      </c>
      <c r="Q180" t="s">
        <v>1682</v>
      </c>
      <c r="R180" t="s">
        <v>1682</v>
      </c>
      <c r="S180" t="s">
        <v>1682</v>
      </c>
      <c r="T180" t="s">
        <v>1682</v>
      </c>
      <c r="U180" t="s">
        <v>1682</v>
      </c>
      <c r="V180" t="s">
        <v>1682</v>
      </c>
      <c r="W180" t="s">
        <v>1682</v>
      </c>
      <c r="X180" t="s">
        <v>1682</v>
      </c>
      <c r="Y180" t="s">
        <v>1682</v>
      </c>
    </row>
    <row r="181" spans="1:25" x14ac:dyDescent="0.25">
      <c r="A181" t="s">
        <v>1436</v>
      </c>
      <c r="B181">
        <v>-0.16280329654837999</v>
      </c>
      <c r="C181">
        <v>-0.48607648092986699</v>
      </c>
      <c r="D181">
        <v>-0.81882013212364402</v>
      </c>
      <c r="E181">
        <v>0.30882357064170401</v>
      </c>
      <c r="F181">
        <v>-0.41085469717582002</v>
      </c>
      <c r="G181">
        <v>-0.66776085804205598</v>
      </c>
      <c r="H181">
        <v>-0.81017878654153797</v>
      </c>
      <c r="I181">
        <v>-0.99799967031887304</v>
      </c>
      <c r="J181">
        <v>1.7590391674442301E-2</v>
      </c>
      <c r="K181">
        <v>-1.02890479985476</v>
      </c>
      <c r="L181">
        <v>-0.96888909281277702</v>
      </c>
      <c r="M181">
        <v>-0.550898952226334</v>
      </c>
      <c r="N181" t="s">
        <v>1682</v>
      </c>
      <c r="O181" t="s">
        <v>1682</v>
      </c>
      <c r="P181" t="s">
        <v>1682</v>
      </c>
      <c r="Q181" t="s">
        <v>1683</v>
      </c>
      <c r="R181" t="s">
        <v>1682</v>
      </c>
      <c r="S181" t="s">
        <v>1682</v>
      </c>
      <c r="T181" t="s">
        <v>1682</v>
      </c>
      <c r="U181" t="s">
        <v>1682</v>
      </c>
      <c r="V181" t="s">
        <v>1682</v>
      </c>
      <c r="W181" t="s">
        <v>1682</v>
      </c>
      <c r="X181" t="s">
        <v>1682</v>
      </c>
      <c r="Y181" t="s">
        <v>1682</v>
      </c>
    </row>
    <row r="182" spans="1:25" x14ac:dyDescent="0.25">
      <c r="A182" t="s">
        <v>1438</v>
      </c>
      <c r="B182">
        <v>0.35471378964375</v>
      </c>
      <c r="C182">
        <v>-0.13017486946171899</v>
      </c>
      <c r="D182">
        <v>-0.77337840548060999</v>
      </c>
      <c r="E182">
        <v>0.30882357064170401</v>
      </c>
      <c r="F182">
        <v>0.20854626873842899</v>
      </c>
      <c r="G182">
        <v>-0.48032956827345202</v>
      </c>
      <c r="H182">
        <v>-4.1104630927833704E-3</v>
      </c>
      <c r="I182">
        <v>-0.287702115777828</v>
      </c>
      <c r="J182">
        <v>6.7359446223284894E-2</v>
      </c>
      <c r="K182">
        <v>9.8722211865795398E-2</v>
      </c>
      <c r="L182">
        <v>0.153348110050122</v>
      </c>
      <c r="M182">
        <v>0.48726288898402498</v>
      </c>
      <c r="N182" t="s">
        <v>1682</v>
      </c>
      <c r="O182" t="s">
        <v>1682</v>
      </c>
      <c r="P182" t="s">
        <v>1682</v>
      </c>
      <c r="Q182" t="s">
        <v>1683</v>
      </c>
      <c r="R182" t="s">
        <v>1682</v>
      </c>
      <c r="S182" t="s">
        <v>1682</v>
      </c>
      <c r="T182" t="s">
        <v>1682</v>
      </c>
      <c r="U182" t="s">
        <v>1683</v>
      </c>
      <c r="V182" t="s">
        <v>1682</v>
      </c>
      <c r="W182" t="s">
        <v>1682</v>
      </c>
      <c r="X182" t="s">
        <v>1682</v>
      </c>
      <c r="Y182" t="s">
        <v>1682</v>
      </c>
    </row>
    <row r="183" spans="1:25" x14ac:dyDescent="0.25">
      <c r="A183" t="s">
        <v>1440</v>
      </c>
      <c r="B183">
        <v>-0.31956888932097399</v>
      </c>
      <c r="C183">
        <v>-0.98913490193925302</v>
      </c>
      <c r="D183">
        <v>-0.54032011541249103</v>
      </c>
      <c r="E183">
        <v>-0.25469742421730401</v>
      </c>
      <c r="F183">
        <v>0.18732168262697399</v>
      </c>
      <c r="G183">
        <v>0.26473389879208398</v>
      </c>
      <c r="H183">
        <v>-0.64963842211834799</v>
      </c>
      <c r="I183">
        <v>-0.25469742421730401</v>
      </c>
      <c r="J183">
        <v>-0.405237942772042</v>
      </c>
      <c r="K183">
        <v>-0.66924511926373798</v>
      </c>
      <c r="L183">
        <v>-0.15851923388505601</v>
      </c>
      <c r="M183">
        <v>0.59359142075122295</v>
      </c>
      <c r="N183" t="s">
        <v>1682</v>
      </c>
      <c r="O183" t="s">
        <v>1682</v>
      </c>
      <c r="P183" t="s">
        <v>1682</v>
      </c>
      <c r="Q183" t="s">
        <v>1073</v>
      </c>
      <c r="R183" t="s">
        <v>1682</v>
      </c>
      <c r="S183" t="s">
        <v>1682</v>
      </c>
      <c r="T183" t="s">
        <v>1682</v>
      </c>
      <c r="U183" t="s">
        <v>1073</v>
      </c>
      <c r="V183" t="s">
        <v>1682</v>
      </c>
      <c r="W183" t="s">
        <v>1682</v>
      </c>
      <c r="X183" t="s">
        <v>1682</v>
      </c>
      <c r="Y183" t="s">
        <v>1682</v>
      </c>
    </row>
    <row r="184" spans="1:25" x14ac:dyDescent="0.25">
      <c r="A184" t="s">
        <v>1442</v>
      </c>
      <c r="B184">
        <v>-1.1178144038829601</v>
      </c>
      <c r="C184">
        <v>1.63755571765084</v>
      </c>
      <c r="D184">
        <v>-0.171589460693299</v>
      </c>
      <c r="E184">
        <v>-0.62121825830503297</v>
      </c>
      <c r="F184">
        <v>-1.0768083268608899</v>
      </c>
      <c r="G184">
        <v>0.17980628024522</v>
      </c>
      <c r="H184">
        <v>-0.37349357445063303</v>
      </c>
      <c r="I184">
        <v>-0.62121825830503297</v>
      </c>
      <c r="J184">
        <v>-0.93814110560470898</v>
      </c>
      <c r="K184">
        <v>-1.04089845939161</v>
      </c>
      <c r="L184">
        <v>-1.4323391485191099</v>
      </c>
      <c r="M184">
        <v>-1.0371113263232401</v>
      </c>
      <c r="N184" t="s">
        <v>1683</v>
      </c>
      <c r="O184" t="s">
        <v>1682</v>
      </c>
      <c r="P184" t="s">
        <v>1683</v>
      </c>
      <c r="Q184" t="s">
        <v>1073</v>
      </c>
      <c r="R184" t="s">
        <v>1683</v>
      </c>
      <c r="S184" t="s">
        <v>1682</v>
      </c>
      <c r="T184" t="s">
        <v>1682</v>
      </c>
      <c r="U184" t="s">
        <v>1073</v>
      </c>
      <c r="V184" t="s">
        <v>1682</v>
      </c>
      <c r="W184" t="s">
        <v>1682</v>
      </c>
      <c r="X184" t="s">
        <v>1682</v>
      </c>
      <c r="Y184" t="s">
        <v>1682</v>
      </c>
    </row>
    <row r="185" spans="1:25" x14ac:dyDescent="0.25">
      <c r="A185" t="s">
        <v>1444</v>
      </c>
      <c r="B185">
        <v>-1.1178144038829601</v>
      </c>
      <c r="C185">
        <v>0.27417266734330098</v>
      </c>
      <c r="D185">
        <v>-0.171589460693299</v>
      </c>
      <c r="E185">
        <v>-0.51488911700294704</v>
      </c>
      <c r="F185">
        <v>-1.0768083268608899</v>
      </c>
      <c r="G185">
        <v>-0.296717338482548</v>
      </c>
      <c r="H185">
        <v>-0.57890769397928599</v>
      </c>
      <c r="I185">
        <v>-0.51488911700294704</v>
      </c>
      <c r="J185">
        <v>0.15977535955525099</v>
      </c>
      <c r="K185">
        <v>-0.93107288812491495</v>
      </c>
      <c r="L185">
        <v>-1.5582809772281501</v>
      </c>
      <c r="M185">
        <v>-0.81062303780441303</v>
      </c>
      <c r="N185" t="s">
        <v>1683</v>
      </c>
      <c r="O185" t="s">
        <v>1683</v>
      </c>
      <c r="P185" t="s">
        <v>1683</v>
      </c>
      <c r="Q185" t="s">
        <v>1096</v>
      </c>
      <c r="R185" t="s">
        <v>1683</v>
      </c>
      <c r="S185" t="s">
        <v>1683</v>
      </c>
      <c r="T185" t="s">
        <v>1683</v>
      </c>
      <c r="U185" t="s">
        <v>1096</v>
      </c>
      <c r="V185" t="s">
        <v>1683</v>
      </c>
      <c r="W185" t="s">
        <v>1683</v>
      </c>
      <c r="X185" t="s">
        <v>1683</v>
      </c>
      <c r="Y185" t="s">
        <v>1683</v>
      </c>
    </row>
    <row r="186" spans="1:25" x14ac:dyDescent="0.25">
      <c r="A186" t="s">
        <v>1446</v>
      </c>
      <c r="B186">
        <v>-1.1178144038829601</v>
      </c>
      <c r="C186">
        <v>0.27417266734330098</v>
      </c>
      <c r="D186">
        <v>-0.171589460693299</v>
      </c>
      <c r="E186">
        <v>-0.69057775486283302</v>
      </c>
      <c r="F186">
        <v>-1.0768083268608899</v>
      </c>
      <c r="G186">
        <v>-0.296717338482548</v>
      </c>
      <c r="H186">
        <v>-0.57890769397928599</v>
      </c>
      <c r="I186">
        <v>-0.69057775486283302</v>
      </c>
      <c r="J186">
        <v>0.15977535955525099</v>
      </c>
      <c r="K186">
        <v>-0.67994093239262898</v>
      </c>
      <c r="L186">
        <v>-1.5582809772281501</v>
      </c>
      <c r="M186">
        <v>-0.81062303780441303</v>
      </c>
      <c r="N186" t="s">
        <v>1683</v>
      </c>
      <c r="O186" t="s">
        <v>1683</v>
      </c>
      <c r="P186" t="s">
        <v>1683</v>
      </c>
      <c r="Q186" t="s">
        <v>1073</v>
      </c>
      <c r="R186" t="s">
        <v>1683</v>
      </c>
      <c r="S186" t="s">
        <v>1683</v>
      </c>
      <c r="T186" t="s">
        <v>1683</v>
      </c>
      <c r="U186" t="s">
        <v>1073</v>
      </c>
      <c r="V186" t="s">
        <v>1683</v>
      </c>
      <c r="W186" t="s">
        <v>1682</v>
      </c>
      <c r="X186" t="s">
        <v>1683</v>
      </c>
      <c r="Y186" t="s">
        <v>1683</v>
      </c>
    </row>
    <row r="187" spans="1:25" x14ac:dyDescent="0.25">
      <c r="A187" t="s">
        <v>1448</v>
      </c>
      <c r="B187">
        <v>-1.1178144038829601</v>
      </c>
      <c r="C187">
        <v>0.27417266734330098</v>
      </c>
      <c r="D187">
        <v>-0.171589460693299</v>
      </c>
      <c r="E187">
        <v>-0.45273141995140298</v>
      </c>
      <c r="F187">
        <v>-1.0768083268608899</v>
      </c>
      <c r="G187">
        <v>-0.296717338482548</v>
      </c>
      <c r="H187">
        <v>-0.57890769397928599</v>
      </c>
      <c r="I187">
        <v>-0.45273141995140298</v>
      </c>
      <c r="J187">
        <v>0.15977535955525099</v>
      </c>
      <c r="K187">
        <v>-0.93107288812491495</v>
      </c>
      <c r="L187">
        <v>-1.5582809772281501</v>
      </c>
      <c r="M187">
        <v>-0.81062303780441303</v>
      </c>
      <c r="N187" t="s">
        <v>1683</v>
      </c>
      <c r="O187" t="s">
        <v>1683</v>
      </c>
      <c r="P187" t="s">
        <v>1683</v>
      </c>
      <c r="Q187" t="s">
        <v>1073</v>
      </c>
      <c r="R187" t="s">
        <v>1683</v>
      </c>
      <c r="S187" t="s">
        <v>1683</v>
      </c>
      <c r="T187" t="s">
        <v>1683</v>
      </c>
      <c r="U187" t="s">
        <v>1073</v>
      </c>
      <c r="V187" t="s">
        <v>1683</v>
      </c>
      <c r="W187" t="s">
        <v>1683</v>
      </c>
      <c r="X187" t="s">
        <v>1683</v>
      </c>
      <c r="Y187" t="s">
        <v>1683</v>
      </c>
    </row>
    <row r="188" spans="1:25" x14ac:dyDescent="0.25">
      <c r="A188" t="s">
        <v>1450</v>
      </c>
      <c r="B188">
        <v>-1.1178144038829601</v>
      </c>
      <c r="C188">
        <v>0.27417266734330098</v>
      </c>
      <c r="D188">
        <v>-0.171589460693299</v>
      </c>
      <c r="E188">
        <v>7.6237455952047903E-3</v>
      </c>
      <c r="F188">
        <v>-1.0768083268608899</v>
      </c>
      <c r="G188">
        <v>-0.296717338482548</v>
      </c>
      <c r="H188">
        <v>-0.57890769397928599</v>
      </c>
      <c r="I188">
        <v>7.6237455952047903E-3</v>
      </c>
      <c r="J188">
        <v>0.15977535955525099</v>
      </c>
      <c r="K188">
        <v>-0.93107288812491495</v>
      </c>
      <c r="L188">
        <v>-1.5582809772281501</v>
      </c>
      <c r="M188">
        <v>-0.81062303780441303</v>
      </c>
      <c r="N188" t="s">
        <v>1683</v>
      </c>
      <c r="O188" t="s">
        <v>1683</v>
      </c>
      <c r="P188" t="s">
        <v>1683</v>
      </c>
      <c r="Q188" t="s">
        <v>1073</v>
      </c>
      <c r="R188" t="s">
        <v>1683</v>
      </c>
      <c r="S188" t="s">
        <v>1683</v>
      </c>
      <c r="T188" t="s">
        <v>1683</v>
      </c>
      <c r="U188" t="s">
        <v>1073</v>
      </c>
      <c r="V188" t="s">
        <v>1683</v>
      </c>
      <c r="W188" t="s">
        <v>1683</v>
      </c>
      <c r="X188" t="s">
        <v>1683</v>
      </c>
      <c r="Y188" t="s">
        <v>1683</v>
      </c>
    </row>
    <row r="189" spans="1:25" x14ac:dyDescent="0.25">
      <c r="A189" t="s">
        <v>1452</v>
      </c>
      <c r="B189">
        <v>-1.84670307419457</v>
      </c>
      <c r="C189">
        <v>0.82175653076704303</v>
      </c>
      <c r="D189">
        <v>-1.4139226611873099</v>
      </c>
      <c r="E189">
        <v>-1.8680280308118999</v>
      </c>
      <c r="F189">
        <v>-1.1010805083451101</v>
      </c>
      <c r="G189">
        <v>-1.6096982352551401</v>
      </c>
      <c r="H189">
        <v>-0.68280619002676601</v>
      </c>
      <c r="I189">
        <v>-1.70326281824506</v>
      </c>
      <c r="J189">
        <v>-1.5896215844278201</v>
      </c>
      <c r="K189">
        <v>-1.44988625999524</v>
      </c>
      <c r="L189">
        <v>-0.96543972006051004</v>
      </c>
      <c r="M189">
        <v>-0.80951173768190499</v>
      </c>
      <c r="N189" t="s">
        <v>1682</v>
      </c>
      <c r="O189" t="s">
        <v>1682</v>
      </c>
      <c r="P189" t="s">
        <v>1682</v>
      </c>
      <c r="Q189" t="s">
        <v>1683</v>
      </c>
      <c r="R189" t="s">
        <v>1682</v>
      </c>
      <c r="S189" t="s">
        <v>1682</v>
      </c>
      <c r="T189" t="s">
        <v>1682</v>
      </c>
      <c r="U189" t="s">
        <v>1683</v>
      </c>
      <c r="V189" t="s">
        <v>1682</v>
      </c>
      <c r="W189" t="s">
        <v>1682</v>
      </c>
      <c r="X189" t="s">
        <v>1682</v>
      </c>
      <c r="Y189" t="s">
        <v>1682</v>
      </c>
    </row>
    <row r="190" spans="1:25" x14ac:dyDescent="0.25">
      <c r="A190" t="s">
        <v>1454</v>
      </c>
      <c r="B190">
        <v>-1.27872179614521</v>
      </c>
      <c r="C190">
        <v>-1.0728004811145699</v>
      </c>
      <c r="D190">
        <v>-1.2636010256963299</v>
      </c>
      <c r="E190">
        <v>-1.8680280308118999</v>
      </c>
      <c r="F190">
        <v>-1.8020867105725999</v>
      </c>
      <c r="G190">
        <v>-0.105347993182223</v>
      </c>
      <c r="H190">
        <v>-0.47309377523361201</v>
      </c>
      <c r="I190">
        <v>-1.70326281824506</v>
      </c>
      <c r="J190">
        <v>-1.38949915920594</v>
      </c>
      <c r="K190">
        <v>-0.60460870524350296</v>
      </c>
      <c r="L190">
        <v>-1.3426227070669801</v>
      </c>
      <c r="M190">
        <v>-0.84737718583522703</v>
      </c>
      <c r="N190" t="s">
        <v>1683</v>
      </c>
      <c r="O190" t="s">
        <v>1683</v>
      </c>
      <c r="P190" t="s">
        <v>1683</v>
      </c>
      <c r="Q190" t="s">
        <v>1683</v>
      </c>
      <c r="R190" t="s">
        <v>1682</v>
      </c>
      <c r="S190" t="s">
        <v>1682</v>
      </c>
      <c r="T190" t="s">
        <v>1683</v>
      </c>
      <c r="U190" t="s">
        <v>1683</v>
      </c>
      <c r="V190" t="s">
        <v>1683</v>
      </c>
      <c r="W190" t="s">
        <v>1682</v>
      </c>
      <c r="X190" t="s">
        <v>1683</v>
      </c>
      <c r="Y190" t="s">
        <v>1682</v>
      </c>
    </row>
    <row r="191" spans="1:25" x14ac:dyDescent="0.25">
      <c r="A191" t="s">
        <v>1456</v>
      </c>
      <c r="B191">
        <v>-1.3623404008644899</v>
      </c>
      <c r="C191">
        <v>-1.0728004811145699</v>
      </c>
      <c r="D191">
        <v>-1.6959839921425099</v>
      </c>
      <c r="E191">
        <v>-1.8680280308118999</v>
      </c>
      <c r="F191">
        <v>-1.64464935989922</v>
      </c>
      <c r="G191">
        <v>-1.6840784194192699</v>
      </c>
      <c r="H191">
        <v>-0.67865942008610503</v>
      </c>
      <c r="I191">
        <v>-1.6862194476841801</v>
      </c>
      <c r="J191">
        <v>-1.6944596338162401</v>
      </c>
      <c r="K191">
        <v>-1.6858834983550699</v>
      </c>
      <c r="L191">
        <v>-1.7025442892831799</v>
      </c>
      <c r="M191">
        <v>-1.8354685807145199</v>
      </c>
      <c r="N191" t="s">
        <v>1682</v>
      </c>
      <c r="O191" t="s">
        <v>1683</v>
      </c>
      <c r="P191" t="s">
        <v>1682</v>
      </c>
      <c r="Q191" t="s">
        <v>1683</v>
      </c>
      <c r="R191" t="s">
        <v>1682</v>
      </c>
      <c r="S191" t="s">
        <v>1682</v>
      </c>
      <c r="T191" t="s">
        <v>1682</v>
      </c>
      <c r="U191" t="s">
        <v>1682</v>
      </c>
      <c r="V191" t="s">
        <v>1682</v>
      </c>
      <c r="W191" t="s">
        <v>1682</v>
      </c>
      <c r="X191" t="s">
        <v>1682</v>
      </c>
      <c r="Y191" t="s">
        <v>1682</v>
      </c>
    </row>
    <row r="192" spans="1:25" x14ac:dyDescent="0.25">
      <c r="A192" t="s">
        <v>1458</v>
      </c>
      <c r="B192">
        <v>-1.27872179614521</v>
      </c>
      <c r="C192">
        <v>-1.0728004811145699</v>
      </c>
      <c r="D192">
        <v>-1.2636010256963299</v>
      </c>
      <c r="E192">
        <v>-1.8680280308118999</v>
      </c>
      <c r="F192">
        <v>-1.5098614550873199</v>
      </c>
      <c r="G192">
        <v>-1.07964203188056</v>
      </c>
      <c r="H192">
        <v>-0.47309377523361201</v>
      </c>
      <c r="I192">
        <v>-1.70326281824506</v>
      </c>
      <c r="J192">
        <v>-1.38949915920594</v>
      </c>
      <c r="K192">
        <v>-1.2105086147581401</v>
      </c>
      <c r="L192">
        <v>-1.3426227070669801</v>
      </c>
      <c r="M192">
        <v>-1.0656491748335799</v>
      </c>
      <c r="N192" t="s">
        <v>1683</v>
      </c>
      <c r="O192" t="s">
        <v>1683</v>
      </c>
      <c r="P192" t="s">
        <v>1683</v>
      </c>
      <c r="Q192" t="s">
        <v>1683</v>
      </c>
      <c r="R192" t="s">
        <v>1683</v>
      </c>
      <c r="S192" t="s">
        <v>1683</v>
      </c>
      <c r="T192" t="s">
        <v>1683</v>
      </c>
      <c r="U192" t="s">
        <v>1683</v>
      </c>
      <c r="V192" t="s">
        <v>1683</v>
      </c>
      <c r="W192" t="s">
        <v>1683</v>
      </c>
      <c r="X192" t="s">
        <v>1683</v>
      </c>
      <c r="Y192" t="s">
        <v>1683</v>
      </c>
    </row>
    <row r="193" spans="1:25" x14ac:dyDescent="0.25">
      <c r="A193" t="s">
        <v>1460</v>
      </c>
      <c r="B193">
        <v>0.72414032695678499</v>
      </c>
      <c r="C193">
        <v>0.56168603590084598</v>
      </c>
      <c r="D193">
        <v>0.48608808966316802</v>
      </c>
      <c r="E193">
        <v>0.83294381467159295</v>
      </c>
      <c r="F193">
        <v>0.60677104861624598</v>
      </c>
      <c r="G193">
        <v>0.85666610808216903</v>
      </c>
      <c r="H193">
        <v>0.60454919220578995</v>
      </c>
      <c r="I193">
        <v>0.89713879600868796</v>
      </c>
      <c r="J193">
        <v>0.77892486902612001</v>
      </c>
      <c r="K193">
        <v>0.75953712236183701</v>
      </c>
      <c r="L193">
        <v>1.3012877462231101</v>
      </c>
      <c r="M193">
        <v>1.3125424358790601</v>
      </c>
      <c r="N193" t="s">
        <v>1682</v>
      </c>
      <c r="O193" t="s">
        <v>1682</v>
      </c>
      <c r="P193" t="s">
        <v>1682</v>
      </c>
      <c r="Q193" t="s">
        <v>1073</v>
      </c>
      <c r="R193" t="s">
        <v>1682</v>
      </c>
      <c r="S193" t="s">
        <v>1682</v>
      </c>
      <c r="T193" t="s">
        <v>1682</v>
      </c>
      <c r="U193" t="s">
        <v>1682</v>
      </c>
      <c r="V193" t="s">
        <v>1682</v>
      </c>
      <c r="W193" t="s">
        <v>1682</v>
      </c>
      <c r="X193" t="s">
        <v>1682</v>
      </c>
      <c r="Y193" t="s">
        <v>1682</v>
      </c>
    </row>
    <row r="194" spans="1:25" x14ac:dyDescent="0.25">
      <c r="A194" t="s">
        <v>1462</v>
      </c>
      <c r="B194">
        <v>0.84681688410918199</v>
      </c>
      <c r="C194">
        <v>1.37347838185092</v>
      </c>
      <c r="D194">
        <v>1.43869121309898</v>
      </c>
      <c r="E194">
        <v>1.0811455834666099</v>
      </c>
      <c r="F194">
        <v>0.954335570538419</v>
      </c>
      <c r="G194">
        <v>1.04660326882772</v>
      </c>
      <c r="H194">
        <v>0.13104229573397699</v>
      </c>
      <c r="I194">
        <v>1.0811455834666099</v>
      </c>
      <c r="J194">
        <v>0.96362155459429899</v>
      </c>
      <c r="K194">
        <v>1.0327320552069299</v>
      </c>
      <c r="L194">
        <v>1.0010451350766001</v>
      </c>
      <c r="M194">
        <v>1.4633765463154</v>
      </c>
      <c r="N194" t="s">
        <v>1682</v>
      </c>
      <c r="O194" t="s">
        <v>1682</v>
      </c>
      <c r="P194" t="s">
        <v>1682</v>
      </c>
      <c r="Q194" t="s">
        <v>1073</v>
      </c>
      <c r="R194" t="s">
        <v>1682</v>
      </c>
      <c r="S194" t="s">
        <v>1682</v>
      </c>
      <c r="T194" t="s">
        <v>1682</v>
      </c>
      <c r="U194" t="s">
        <v>1073</v>
      </c>
      <c r="V194" t="s">
        <v>1682</v>
      </c>
      <c r="W194" t="s">
        <v>1682</v>
      </c>
      <c r="X194" t="s">
        <v>1682</v>
      </c>
      <c r="Y194" t="s">
        <v>1682</v>
      </c>
    </row>
    <row r="195" spans="1:25" x14ac:dyDescent="0.25">
      <c r="A195" t="s">
        <v>1464</v>
      </c>
      <c r="B195">
        <v>1.84348417242128</v>
      </c>
      <c r="C195">
        <v>1.84348417242128</v>
      </c>
      <c r="D195">
        <v>1.84348417242128</v>
      </c>
      <c r="E195">
        <v>1.84348417242128</v>
      </c>
      <c r="F195">
        <v>1.84348417242128</v>
      </c>
      <c r="G195">
        <v>1.7450058799686801</v>
      </c>
      <c r="H195">
        <v>1.8074083588582499</v>
      </c>
      <c r="I195">
        <v>1.84348417242128</v>
      </c>
      <c r="J195">
        <v>0.98684363707890399</v>
      </c>
      <c r="K195">
        <v>1.2125991174027699</v>
      </c>
      <c r="L195">
        <v>1.84348417242128</v>
      </c>
      <c r="M195">
        <v>1.4027537799843599</v>
      </c>
      <c r="N195" t="s">
        <v>1073</v>
      </c>
      <c r="O195" t="s">
        <v>1073</v>
      </c>
      <c r="P195" t="s">
        <v>1073</v>
      </c>
      <c r="Q195" t="s">
        <v>1073</v>
      </c>
      <c r="R195" t="s">
        <v>1073</v>
      </c>
      <c r="S195" t="s">
        <v>1683</v>
      </c>
      <c r="T195" t="s">
        <v>1683</v>
      </c>
      <c r="U195" t="s">
        <v>1073</v>
      </c>
      <c r="V195" t="s">
        <v>1683</v>
      </c>
      <c r="W195" t="s">
        <v>1682</v>
      </c>
      <c r="X195" t="s">
        <v>1073</v>
      </c>
      <c r="Y195" t="s">
        <v>1683</v>
      </c>
    </row>
    <row r="196" spans="1:25" x14ac:dyDescent="0.25">
      <c r="A196" t="s">
        <v>1466</v>
      </c>
      <c r="B196">
        <v>1.4874853538936601</v>
      </c>
      <c r="C196">
        <v>1.4874853538936601</v>
      </c>
      <c r="D196">
        <v>1.4874853538936601</v>
      </c>
      <c r="E196">
        <v>1.4874853538936601</v>
      </c>
      <c r="F196">
        <v>1.4874853538936601</v>
      </c>
      <c r="G196">
        <v>1.7450058799686801</v>
      </c>
      <c r="H196">
        <v>1.8074083588582499</v>
      </c>
      <c r="I196">
        <v>1.4874853538936601</v>
      </c>
      <c r="J196">
        <v>0.98684363707890399</v>
      </c>
      <c r="K196">
        <v>1.0619993867119499</v>
      </c>
      <c r="L196">
        <v>1.4874853538936601</v>
      </c>
      <c r="M196">
        <v>1.4027537799843599</v>
      </c>
      <c r="N196" t="s">
        <v>1096</v>
      </c>
      <c r="O196" t="s">
        <v>1096</v>
      </c>
      <c r="P196" t="s">
        <v>1096</v>
      </c>
      <c r="Q196" t="s">
        <v>1096</v>
      </c>
      <c r="R196" t="s">
        <v>1096</v>
      </c>
      <c r="S196" t="s">
        <v>1683</v>
      </c>
      <c r="T196" t="s">
        <v>1683</v>
      </c>
      <c r="U196" t="s">
        <v>1096</v>
      </c>
      <c r="V196" t="s">
        <v>1683</v>
      </c>
      <c r="W196" t="s">
        <v>1683</v>
      </c>
      <c r="X196" t="s">
        <v>1096</v>
      </c>
      <c r="Y196" t="s">
        <v>1683</v>
      </c>
    </row>
    <row r="197" spans="1:25" x14ac:dyDescent="0.25">
      <c r="A197" t="s">
        <v>1468</v>
      </c>
      <c r="B197">
        <v>1.11837773717407</v>
      </c>
      <c r="C197">
        <v>1.11837773717407</v>
      </c>
      <c r="D197">
        <v>1.11837773717407</v>
      </c>
      <c r="E197">
        <v>1.11837773717407</v>
      </c>
      <c r="F197">
        <v>1.11837773717407</v>
      </c>
      <c r="G197">
        <v>1.7450058799686801</v>
      </c>
      <c r="H197">
        <v>1.8074083588582499</v>
      </c>
      <c r="I197">
        <v>1.11837773717407</v>
      </c>
      <c r="J197">
        <v>0.98684363707890399</v>
      </c>
      <c r="K197">
        <v>1.0619993867119499</v>
      </c>
      <c r="L197">
        <v>1.11837773717407</v>
      </c>
      <c r="M197">
        <v>1.4027537799843599</v>
      </c>
      <c r="N197" t="s">
        <v>1073</v>
      </c>
      <c r="O197" t="s">
        <v>1073</v>
      </c>
      <c r="P197" t="s">
        <v>1073</v>
      </c>
      <c r="Q197" t="s">
        <v>1073</v>
      </c>
      <c r="R197" t="s">
        <v>1073</v>
      </c>
      <c r="S197" t="s">
        <v>1683</v>
      </c>
      <c r="T197" t="s">
        <v>1683</v>
      </c>
      <c r="U197" t="s">
        <v>1073</v>
      </c>
      <c r="V197" t="s">
        <v>1683</v>
      </c>
      <c r="W197" t="s">
        <v>1683</v>
      </c>
      <c r="X197" t="s">
        <v>1073</v>
      </c>
      <c r="Y197" t="s">
        <v>1683</v>
      </c>
    </row>
    <row r="198" spans="1:25" x14ac:dyDescent="0.25">
      <c r="A198" t="s">
        <v>1470</v>
      </c>
      <c r="B198">
        <v>0.96674914815699797</v>
      </c>
      <c r="C198">
        <v>0.96674914815699797</v>
      </c>
      <c r="D198">
        <v>0.96674914815699797</v>
      </c>
      <c r="E198">
        <v>0.96674914815699797</v>
      </c>
      <c r="F198">
        <v>0.96674914815699797</v>
      </c>
      <c r="G198">
        <v>0.65617557139301097</v>
      </c>
      <c r="H198">
        <v>1.8074083588582499</v>
      </c>
      <c r="I198">
        <v>0.96674914815699797</v>
      </c>
      <c r="J198">
        <v>0.98684363707890399</v>
      </c>
      <c r="K198">
        <v>0.91716642280712701</v>
      </c>
      <c r="L198">
        <v>0.96674914815699797</v>
      </c>
      <c r="M198">
        <v>1.4027537799843599</v>
      </c>
      <c r="N198" t="s">
        <v>1073</v>
      </c>
      <c r="O198" t="s">
        <v>1073</v>
      </c>
      <c r="P198" t="s">
        <v>1073</v>
      </c>
      <c r="Q198" t="s">
        <v>1073</v>
      </c>
      <c r="R198" t="s">
        <v>1073</v>
      </c>
      <c r="S198" t="s">
        <v>1682</v>
      </c>
      <c r="T198" t="s">
        <v>1683</v>
      </c>
      <c r="U198" t="s">
        <v>1073</v>
      </c>
      <c r="V198" t="s">
        <v>1683</v>
      </c>
      <c r="W198" t="s">
        <v>1682</v>
      </c>
      <c r="X198" t="s">
        <v>1073</v>
      </c>
      <c r="Y198" t="s">
        <v>1683</v>
      </c>
    </row>
    <row r="199" spans="1:25" x14ac:dyDescent="0.25">
      <c r="A199" t="s">
        <v>1472</v>
      </c>
      <c r="B199">
        <v>1.33832068977637</v>
      </c>
      <c r="C199">
        <v>1.0576609167772399</v>
      </c>
      <c r="D199">
        <v>1.31322960183921</v>
      </c>
      <c r="E199">
        <v>1.11963894276187</v>
      </c>
      <c r="F199">
        <v>1.1878290131843701</v>
      </c>
      <c r="G199">
        <v>1.4171450550248601</v>
      </c>
      <c r="H199">
        <v>1.1020445479244101</v>
      </c>
      <c r="I199">
        <v>1.0500718290247399</v>
      </c>
      <c r="J199">
        <v>1.0463084838540999</v>
      </c>
      <c r="K199">
        <v>0.73898517235663097</v>
      </c>
      <c r="L199">
        <v>1.0577213137164601</v>
      </c>
      <c r="M199">
        <v>0.70627071349252102</v>
      </c>
      <c r="N199" t="s">
        <v>1682</v>
      </c>
      <c r="O199" t="s">
        <v>1683</v>
      </c>
      <c r="P199" t="s">
        <v>1683</v>
      </c>
      <c r="Q199" t="s">
        <v>1073</v>
      </c>
      <c r="R199" t="s">
        <v>1682</v>
      </c>
      <c r="S199" t="s">
        <v>1682</v>
      </c>
      <c r="T199" t="s">
        <v>1682</v>
      </c>
      <c r="U199" t="s">
        <v>1683</v>
      </c>
      <c r="V199" t="s">
        <v>1682</v>
      </c>
      <c r="W199" t="s">
        <v>1682</v>
      </c>
      <c r="X199" t="s">
        <v>1683</v>
      </c>
      <c r="Y199" t="s">
        <v>1682</v>
      </c>
    </row>
    <row r="200" spans="1:25" x14ac:dyDescent="0.25">
      <c r="A200" t="s">
        <v>1474</v>
      </c>
      <c r="B200">
        <v>1.2190265269741201</v>
      </c>
      <c r="C200">
        <v>1.0576609167772399</v>
      </c>
      <c r="D200">
        <v>1.31322960183921</v>
      </c>
      <c r="E200">
        <v>0.83818075787763202</v>
      </c>
      <c r="F200">
        <v>0.83919226948087999</v>
      </c>
      <c r="G200">
        <v>0.33815893828867699</v>
      </c>
      <c r="H200">
        <v>0.99440824364848601</v>
      </c>
      <c r="I200">
        <v>1.0500718290247399</v>
      </c>
      <c r="J200">
        <v>1.6610080302602199</v>
      </c>
      <c r="K200">
        <v>0.400128650702049</v>
      </c>
      <c r="L200">
        <v>1.0577213137164601</v>
      </c>
      <c r="M200">
        <v>1.55680859656591</v>
      </c>
      <c r="N200" t="s">
        <v>1683</v>
      </c>
      <c r="O200" t="s">
        <v>1683</v>
      </c>
      <c r="P200" t="s">
        <v>1683</v>
      </c>
      <c r="Q200" t="s">
        <v>1073</v>
      </c>
      <c r="R200" t="s">
        <v>1683</v>
      </c>
      <c r="S200" t="s">
        <v>1682</v>
      </c>
      <c r="T200" t="s">
        <v>1682</v>
      </c>
      <c r="U200" t="s">
        <v>1683</v>
      </c>
      <c r="V200" t="s">
        <v>1682</v>
      </c>
      <c r="W200" t="s">
        <v>1682</v>
      </c>
      <c r="X200" t="s">
        <v>1683</v>
      </c>
      <c r="Y200" t="s">
        <v>1682</v>
      </c>
    </row>
    <row r="201" spans="1:25" x14ac:dyDescent="0.25">
      <c r="A201" t="s">
        <v>1476</v>
      </c>
      <c r="B201">
        <v>1.2190265269741201</v>
      </c>
      <c r="C201">
        <v>1.0576609167772399</v>
      </c>
      <c r="D201">
        <v>1.31322960183921</v>
      </c>
      <c r="E201">
        <v>1.02496716483392</v>
      </c>
      <c r="F201">
        <v>0.97393317005296498</v>
      </c>
      <c r="G201">
        <v>0.63028415882727795</v>
      </c>
      <c r="H201">
        <v>1.0337640677836999</v>
      </c>
      <c r="I201">
        <v>1.0500718290247399</v>
      </c>
      <c r="J201">
        <v>1.25154056689269</v>
      </c>
      <c r="K201">
        <v>0.64381647263747799</v>
      </c>
      <c r="L201">
        <v>1.0577213137164601</v>
      </c>
      <c r="M201">
        <v>1.5774224944069</v>
      </c>
      <c r="N201" t="s">
        <v>1683</v>
      </c>
      <c r="O201" t="s">
        <v>1683</v>
      </c>
      <c r="P201" t="s">
        <v>1683</v>
      </c>
      <c r="Q201" t="s">
        <v>1073</v>
      </c>
      <c r="R201" t="s">
        <v>1682</v>
      </c>
      <c r="S201" t="s">
        <v>1682</v>
      </c>
      <c r="T201" t="s">
        <v>1683</v>
      </c>
      <c r="U201" t="s">
        <v>1683</v>
      </c>
      <c r="V201" t="s">
        <v>1683</v>
      </c>
      <c r="W201" t="s">
        <v>1682</v>
      </c>
      <c r="X201" t="s">
        <v>1683</v>
      </c>
      <c r="Y201" t="s">
        <v>1682</v>
      </c>
    </row>
    <row r="202" spans="1:25" x14ac:dyDescent="0.25">
      <c r="A202" t="s">
        <v>1478</v>
      </c>
      <c r="B202">
        <v>1.2190265269741201</v>
      </c>
      <c r="C202">
        <v>1.0576609167772399</v>
      </c>
      <c r="D202">
        <v>1.31322960183921</v>
      </c>
      <c r="E202">
        <v>0.56788553932417296</v>
      </c>
      <c r="F202">
        <v>0.83919226948087999</v>
      </c>
      <c r="G202">
        <v>8.4465957945642003E-2</v>
      </c>
      <c r="H202">
        <v>1.0337640677836999</v>
      </c>
      <c r="I202">
        <v>1.0500718290247399</v>
      </c>
      <c r="J202">
        <v>1.25154056689269</v>
      </c>
      <c r="K202">
        <v>0.45311913877222298</v>
      </c>
      <c r="L202">
        <v>1.0577213137164601</v>
      </c>
      <c r="M202">
        <v>1.4718068548689101</v>
      </c>
      <c r="N202" t="s">
        <v>1683</v>
      </c>
      <c r="O202" t="s">
        <v>1683</v>
      </c>
      <c r="P202" t="s">
        <v>1683</v>
      </c>
      <c r="Q202" t="s">
        <v>1073</v>
      </c>
      <c r="R202" t="s">
        <v>1683</v>
      </c>
      <c r="S202" t="s">
        <v>1682</v>
      </c>
      <c r="T202" t="s">
        <v>1683</v>
      </c>
      <c r="U202" t="s">
        <v>1683</v>
      </c>
      <c r="V202" t="s">
        <v>1683</v>
      </c>
      <c r="W202" t="s">
        <v>1682</v>
      </c>
      <c r="X202" t="s">
        <v>1683</v>
      </c>
      <c r="Y202" t="s">
        <v>1682</v>
      </c>
    </row>
    <row r="203" spans="1:25" x14ac:dyDescent="0.25">
      <c r="A203" t="s">
        <v>1480</v>
      </c>
      <c r="B203">
        <v>0.25975267116450601</v>
      </c>
      <c r="C203">
        <v>6.2468827021397597E-2</v>
      </c>
      <c r="D203">
        <v>7.2819945425917895E-2</v>
      </c>
      <c r="E203">
        <v>0.50717644151032604</v>
      </c>
      <c r="F203">
        <v>-8.4905371107460697E-3</v>
      </c>
      <c r="G203">
        <v>0.46290404485553399</v>
      </c>
      <c r="H203">
        <v>8.4988920964187101E-2</v>
      </c>
      <c r="I203">
        <v>-0.23686131265374</v>
      </c>
      <c r="J203">
        <v>0.36124571824316598</v>
      </c>
      <c r="K203">
        <v>-5.5888007031630403E-2</v>
      </c>
      <c r="L203">
        <v>0.61416037911559596</v>
      </c>
      <c r="M203">
        <v>1.02139158858498</v>
      </c>
      <c r="N203" t="s">
        <v>1683</v>
      </c>
      <c r="O203" t="s">
        <v>1683</v>
      </c>
      <c r="P203" t="s">
        <v>1683</v>
      </c>
      <c r="Q203" t="s">
        <v>1683</v>
      </c>
      <c r="R203" t="s">
        <v>1683</v>
      </c>
      <c r="S203" t="s">
        <v>1683</v>
      </c>
      <c r="T203" t="s">
        <v>1683</v>
      </c>
      <c r="U203" t="s">
        <v>1683</v>
      </c>
      <c r="V203" t="s">
        <v>1683</v>
      </c>
      <c r="W203" t="s">
        <v>1682</v>
      </c>
      <c r="X203" t="s">
        <v>1683</v>
      </c>
      <c r="Y203" t="s">
        <v>1682</v>
      </c>
    </row>
    <row r="204" spans="1:25" x14ac:dyDescent="0.25">
      <c r="A204" t="s">
        <v>1482</v>
      </c>
      <c r="B204">
        <v>0.375535944617719</v>
      </c>
      <c r="C204">
        <v>0.23827891087518999</v>
      </c>
      <c r="D204">
        <v>0.21224710932068699</v>
      </c>
      <c r="E204">
        <v>0.50717644151032604</v>
      </c>
      <c r="F204">
        <v>-0.179717289664208</v>
      </c>
      <c r="G204">
        <v>0.258942954087854</v>
      </c>
      <c r="H204">
        <v>-0.34610236707964098</v>
      </c>
      <c r="I204">
        <v>-0.26421743550848698</v>
      </c>
      <c r="J204">
        <v>1.10804310015771</v>
      </c>
      <c r="K204">
        <v>1.12212673515859</v>
      </c>
      <c r="L204">
        <v>1.10677275192022</v>
      </c>
      <c r="M204">
        <v>1.3084864906776801</v>
      </c>
      <c r="N204" t="s">
        <v>1682</v>
      </c>
      <c r="O204" t="s">
        <v>1682</v>
      </c>
      <c r="P204" t="s">
        <v>1682</v>
      </c>
      <c r="Q204" t="s">
        <v>1683</v>
      </c>
      <c r="R204" t="s">
        <v>1682</v>
      </c>
      <c r="S204" t="s">
        <v>1682</v>
      </c>
      <c r="T204" t="s">
        <v>1682</v>
      </c>
      <c r="U204" t="s">
        <v>1682</v>
      </c>
      <c r="V204" t="s">
        <v>1682</v>
      </c>
      <c r="W204" t="s">
        <v>1682</v>
      </c>
      <c r="X204" t="s">
        <v>1682</v>
      </c>
      <c r="Y204" t="s">
        <v>1682</v>
      </c>
    </row>
    <row r="205" spans="1:25" x14ac:dyDescent="0.25">
      <c r="A205" t="s">
        <v>1484</v>
      </c>
      <c r="B205">
        <v>0.25975267116450601</v>
      </c>
      <c r="C205">
        <v>3.8659819179639197E-2</v>
      </c>
      <c r="D205">
        <v>1.2360952494606301</v>
      </c>
      <c r="E205">
        <v>0.50717644151032604</v>
      </c>
      <c r="F205">
        <v>0.87011676051347997</v>
      </c>
      <c r="G205">
        <v>0.67245835106862295</v>
      </c>
      <c r="H205">
        <v>1.07827217151318</v>
      </c>
      <c r="I205">
        <v>-0.23686131265374</v>
      </c>
      <c r="J205">
        <v>3.1682142079963199E-2</v>
      </c>
      <c r="K205">
        <v>1.5498583310846099</v>
      </c>
      <c r="L205">
        <v>0.61416037911559596</v>
      </c>
      <c r="M205">
        <v>1.4836634243015501</v>
      </c>
      <c r="N205" t="s">
        <v>1683</v>
      </c>
      <c r="O205" t="s">
        <v>1682</v>
      </c>
      <c r="P205" t="s">
        <v>1682</v>
      </c>
      <c r="Q205" t="s">
        <v>1683</v>
      </c>
      <c r="R205" t="s">
        <v>1682</v>
      </c>
      <c r="S205" t="s">
        <v>1682</v>
      </c>
      <c r="T205" t="s">
        <v>1682</v>
      </c>
      <c r="U205" t="s">
        <v>1683</v>
      </c>
      <c r="V205" t="s">
        <v>1682</v>
      </c>
      <c r="W205" t="s">
        <v>1682</v>
      </c>
      <c r="X205" t="s">
        <v>1683</v>
      </c>
      <c r="Y205" t="s">
        <v>1682</v>
      </c>
    </row>
    <row r="206" spans="1:25" x14ac:dyDescent="0.25">
      <c r="A206" t="s">
        <v>1486</v>
      </c>
      <c r="B206">
        <v>0.70532916968534298</v>
      </c>
      <c r="C206">
        <v>-0.226018951147545</v>
      </c>
      <c r="D206">
        <v>7.2819945425917895E-2</v>
      </c>
      <c r="E206">
        <v>0.50717644151032604</v>
      </c>
      <c r="F206">
        <v>-0.71361796060025495</v>
      </c>
      <c r="G206">
        <v>1.14341781203167</v>
      </c>
      <c r="H206">
        <v>0.25456439001722603</v>
      </c>
      <c r="I206">
        <v>-0.23686131265374</v>
      </c>
      <c r="J206">
        <v>-0.624342806477581</v>
      </c>
      <c r="K206">
        <v>-0.15239138263573901</v>
      </c>
      <c r="L206">
        <v>-0.42753313080965499</v>
      </c>
      <c r="M206">
        <v>1.3268247292970199</v>
      </c>
      <c r="N206" t="s">
        <v>1682</v>
      </c>
      <c r="O206" t="s">
        <v>1682</v>
      </c>
      <c r="P206" t="s">
        <v>1683</v>
      </c>
      <c r="Q206" t="s">
        <v>1683</v>
      </c>
      <c r="R206" t="s">
        <v>1682</v>
      </c>
      <c r="S206" t="s">
        <v>1682</v>
      </c>
      <c r="T206" t="s">
        <v>1682</v>
      </c>
      <c r="U206" t="s">
        <v>1683</v>
      </c>
      <c r="V206" t="s">
        <v>1682</v>
      </c>
      <c r="W206" t="s">
        <v>1682</v>
      </c>
      <c r="X206" t="s">
        <v>1682</v>
      </c>
      <c r="Y206" t="s">
        <v>1682</v>
      </c>
    </row>
    <row r="207" spans="1:25" x14ac:dyDescent="0.25">
      <c r="A207" t="s">
        <v>1488</v>
      </c>
      <c r="B207">
        <v>3.3182344325874198E-2</v>
      </c>
      <c r="C207">
        <v>-0.36152462064775098</v>
      </c>
      <c r="D207">
        <v>-6.0874601403419798E-2</v>
      </c>
      <c r="E207">
        <v>-0.78476253815580999</v>
      </c>
      <c r="F207">
        <v>-5.90718976933318E-2</v>
      </c>
      <c r="G207">
        <v>-6.9839622385239997E-2</v>
      </c>
      <c r="H207">
        <v>0.51973359222737803</v>
      </c>
      <c r="I207">
        <v>0.76169525356907697</v>
      </c>
      <c r="J207">
        <v>0.28098180604974998</v>
      </c>
      <c r="K207">
        <v>0.18413176858949201</v>
      </c>
      <c r="L207">
        <v>4.86024715236913E-2</v>
      </c>
      <c r="M207">
        <v>0.48140322115641598</v>
      </c>
      <c r="N207" t="s">
        <v>1682</v>
      </c>
      <c r="O207" t="s">
        <v>1682</v>
      </c>
      <c r="P207" t="s">
        <v>1682</v>
      </c>
      <c r="Q207" t="s">
        <v>1682</v>
      </c>
      <c r="R207" t="s">
        <v>1682</v>
      </c>
      <c r="S207" t="s">
        <v>1682</v>
      </c>
      <c r="T207" t="s">
        <v>1682</v>
      </c>
      <c r="U207" t="s">
        <v>1682</v>
      </c>
      <c r="V207" t="s">
        <v>1682</v>
      </c>
      <c r="W207" t="s">
        <v>1682</v>
      </c>
      <c r="X207" t="s">
        <v>1682</v>
      </c>
      <c r="Y207" t="s">
        <v>1682</v>
      </c>
    </row>
    <row r="208" spans="1:25" x14ac:dyDescent="0.25">
      <c r="A208" t="s">
        <v>1490</v>
      </c>
      <c r="B208">
        <v>0.47488727413153498</v>
      </c>
      <c r="C208">
        <v>-0.58533117263474799</v>
      </c>
      <c r="D208">
        <v>-0.13475275685656099</v>
      </c>
      <c r="E208">
        <v>-0.18024698362658301</v>
      </c>
      <c r="F208">
        <v>0.20550523711874799</v>
      </c>
      <c r="G208">
        <v>0.24421173154828901</v>
      </c>
      <c r="H208">
        <v>-0.33500109178689302</v>
      </c>
      <c r="I208">
        <v>-0.47143446502642999</v>
      </c>
      <c r="J208">
        <v>0.56697451970364399</v>
      </c>
      <c r="K208">
        <v>-9.2034725158773902E-3</v>
      </c>
      <c r="L208">
        <v>-5.81549524189027E-2</v>
      </c>
      <c r="M208">
        <v>8.2747183010742506E-2</v>
      </c>
      <c r="N208" t="s">
        <v>1682</v>
      </c>
      <c r="O208" t="s">
        <v>1682</v>
      </c>
      <c r="P208" t="s">
        <v>1682</v>
      </c>
      <c r="Q208" t="s">
        <v>1683</v>
      </c>
      <c r="R208" t="s">
        <v>1682</v>
      </c>
      <c r="S208" t="s">
        <v>1682</v>
      </c>
      <c r="T208" t="s">
        <v>1682</v>
      </c>
      <c r="U208" t="s">
        <v>1682</v>
      </c>
      <c r="V208" t="s">
        <v>1682</v>
      </c>
      <c r="W208" t="s">
        <v>1682</v>
      </c>
      <c r="X208" t="s">
        <v>1682</v>
      </c>
      <c r="Y208" t="s">
        <v>1682</v>
      </c>
    </row>
    <row r="209" spans="1:25" x14ac:dyDescent="0.25">
      <c r="A209" t="s">
        <v>1492</v>
      </c>
      <c r="B209">
        <v>-0.52605886800940804</v>
      </c>
      <c r="C209">
        <v>-0.41544286582538897</v>
      </c>
      <c r="D209">
        <v>4.1394274394338702E-2</v>
      </c>
      <c r="E209">
        <v>-0.18024698362658301</v>
      </c>
      <c r="F209">
        <v>-0.30699471285663099</v>
      </c>
      <c r="G209">
        <v>3.5682597314490002E-3</v>
      </c>
      <c r="H209">
        <v>-1.2452468479646901</v>
      </c>
      <c r="I209">
        <v>-0.63379227417099004</v>
      </c>
      <c r="J209">
        <v>0.16230785312092699</v>
      </c>
      <c r="K209">
        <v>0.29788609425198798</v>
      </c>
      <c r="L209">
        <v>0.120347855545352</v>
      </c>
      <c r="M209">
        <v>0.64271129503800595</v>
      </c>
      <c r="N209" t="s">
        <v>1682</v>
      </c>
      <c r="O209" t="s">
        <v>1683</v>
      </c>
      <c r="P209" t="s">
        <v>1682</v>
      </c>
      <c r="Q209" t="s">
        <v>1683</v>
      </c>
      <c r="R209" t="s">
        <v>1682</v>
      </c>
      <c r="S209" t="s">
        <v>1682</v>
      </c>
      <c r="T209" t="s">
        <v>1682</v>
      </c>
      <c r="U209" t="s">
        <v>1683</v>
      </c>
      <c r="V209" t="s">
        <v>1682</v>
      </c>
      <c r="W209" t="s">
        <v>1682</v>
      </c>
      <c r="X209" t="s">
        <v>1682</v>
      </c>
      <c r="Y209" t="s">
        <v>1682</v>
      </c>
    </row>
    <row r="210" spans="1:25" x14ac:dyDescent="0.25">
      <c r="A210" t="s">
        <v>1494</v>
      </c>
      <c r="B210">
        <v>0.86213792521943799</v>
      </c>
      <c r="C210">
        <v>0.91227415964154301</v>
      </c>
      <c r="D210">
        <v>0.506361702375551</v>
      </c>
      <c r="E210">
        <v>0.55759250355325995</v>
      </c>
      <c r="F210">
        <v>0.73757010553621305</v>
      </c>
      <c r="G210">
        <v>0.65607704303831804</v>
      </c>
      <c r="H210">
        <v>0.620417322899114</v>
      </c>
      <c r="I210">
        <v>0.92252799495855198</v>
      </c>
      <c r="J210">
        <v>0.31643071131809702</v>
      </c>
      <c r="K210">
        <v>0.390671412397191</v>
      </c>
      <c r="L210">
        <v>0.74763556248113106</v>
      </c>
      <c r="M210">
        <v>0.86931553230957403</v>
      </c>
      <c r="N210" t="s">
        <v>1682</v>
      </c>
      <c r="O210" t="s">
        <v>1682</v>
      </c>
      <c r="P210" t="s">
        <v>1682</v>
      </c>
      <c r="Q210" t="s">
        <v>1073</v>
      </c>
      <c r="R210" t="s">
        <v>1682</v>
      </c>
      <c r="S210" t="s">
        <v>1682</v>
      </c>
      <c r="T210" t="s">
        <v>1682</v>
      </c>
      <c r="U210" t="s">
        <v>1682</v>
      </c>
      <c r="V210" t="s">
        <v>1682</v>
      </c>
      <c r="W210" t="s">
        <v>1682</v>
      </c>
      <c r="X210" t="s">
        <v>1682</v>
      </c>
      <c r="Y210" t="s">
        <v>1682</v>
      </c>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0"/>
  <sheetViews>
    <sheetView topLeftCell="A190" workbookViewId="0">
      <selection activeCell="D210" sqref="D210"/>
    </sheetView>
  </sheetViews>
  <sheetFormatPr baseColWidth="10" defaultRowHeight="15" x14ac:dyDescent="0.25"/>
  <cols>
    <col min="1" max="1" width="27.42578125" customWidth="1"/>
    <col min="4" max="4" width="101.42578125" customWidth="1"/>
    <col min="6" max="6" width="91.42578125" customWidth="1"/>
  </cols>
  <sheetData>
    <row r="1" spans="1:6" x14ac:dyDescent="0.25">
      <c r="A1" t="s">
        <v>140</v>
      </c>
      <c r="B1" t="s">
        <v>98</v>
      </c>
      <c r="D1" t="s">
        <v>153</v>
      </c>
      <c r="E1" t="s">
        <v>117</v>
      </c>
      <c r="F1" t="s">
        <v>118</v>
      </c>
    </row>
    <row r="2" spans="1:6" x14ac:dyDescent="0.25">
      <c r="A2" t="s">
        <v>141</v>
      </c>
      <c r="B2" t="s">
        <v>99</v>
      </c>
      <c r="D2" t="s">
        <v>318</v>
      </c>
      <c r="E2" t="s">
        <v>319</v>
      </c>
      <c r="F2" t="s">
        <v>320</v>
      </c>
    </row>
    <row r="3" spans="1:6" x14ac:dyDescent="0.25">
      <c r="A3" t="s">
        <v>142</v>
      </c>
      <c r="B3" t="s">
        <v>100</v>
      </c>
      <c r="D3" t="s">
        <v>321</v>
      </c>
      <c r="E3" t="s">
        <v>322</v>
      </c>
      <c r="F3" t="s">
        <v>323</v>
      </c>
    </row>
    <row r="4" spans="1:6" x14ac:dyDescent="0.25">
      <c r="A4" t="s">
        <v>143</v>
      </c>
      <c r="B4" t="s">
        <v>101</v>
      </c>
      <c r="D4" t="s">
        <v>324</v>
      </c>
      <c r="E4" t="s">
        <v>325</v>
      </c>
      <c r="F4" t="s">
        <v>326</v>
      </c>
    </row>
    <row r="5" spans="1:6" x14ac:dyDescent="0.25">
      <c r="A5" t="s">
        <v>144</v>
      </c>
      <c r="B5" t="s">
        <v>102</v>
      </c>
      <c r="D5" t="s">
        <v>327</v>
      </c>
      <c r="E5" t="s">
        <v>328</v>
      </c>
      <c r="F5" t="s">
        <v>9</v>
      </c>
    </row>
    <row r="6" spans="1:6" x14ac:dyDescent="0.25">
      <c r="A6" t="s">
        <v>145</v>
      </c>
      <c r="B6" t="s">
        <v>103</v>
      </c>
      <c r="D6" t="s">
        <v>329</v>
      </c>
      <c r="E6" t="s">
        <v>330</v>
      </c>
      <c r="F6" t="s">
        <v>331</v>
      </c>
    </row>
    <row r="7" spans="1:6" x14ac:dyDescent="0.25">
      <c r="A7" t="s">
        <v>146</v>
      </c>
      <c r="B7" t="s">
        <v>104</v>
      </c>
      <c r="D7" t="s">
        <v>332</v>
      </c>
      <c r="E7" t="s">
        <v>333</v>
      </c>
      <c r="F7" t="s">
        <v>334</v>
      </c>
    </row>
    <row r="8" spans="1:6" x14ac:dyDescent="0.25">
      <c r="A8" t="s">
        <v>147</v>
      </c>
      <c r="B8" t="s">
        <v>105</v>
      </c>
      <c r="D8" t="s">
        <v>335</v>
      </c>
      <c r="E8" t="s">
        <v>336</v>
      </c>
      <c r="F8" t="s">
        <v>337</v>
      </c>
    </row>
    <row r="9" spans="1:6" x14ac:dyDescent="0.25">
      <c r="A9" t="s">
        <v>148</v>
      </c>
      <c r="B9" t="s">
        <v>106</v>
      </c>
      <c r="D9" t="s">
        <v>338</v>
      </c>
      <c r="E9" t="s">
        <v>339</v>
      </c>
      <c r="F9" t="s">
        <v>10</v>
      </c>
    </row>
    <row r="10" spans="1:6" x14ac:dyDescent="0.25">
      <c r="A10" t="s">
        <v>149</v>
      </c>
      <c r="B10" t="s">
        <v>107</v>
      </c>
      <c r="D10" t="s">
        <v>340</v>
      </c>
      <c r="E10" t="s">
        <v>341</v>
      </c>
      <c r="F10" t="s">
        <v>11</v>
      </c>
    </row>
    <row r="11" spans="1:6" x14ac:dyDescent="0.25">
      <c r="A11" t="s">
        <v>150</v>
      </c>
      <c r="B11" t="s">
        <v>108</v>
      </c>
      <c r="D11" t="s">
        <v>342</v>
      </c>
      <c r="E11" t="s">
        <v>343</v>
      </c>
      <c r="F11" t="s">
        <v>344</v>
      </c>
    </row>
    <row r="12" spans="1:6" x14ac:dyDescent="0.25">
      <c r="A12" t="s">
        <v>151</v>
      </c>
      <c r="B12" t="s">
        <v>109</v>
      </c>
      <c r="D12" t="s">
        <v>345</v>
      </c>
      <c r="E12" t="s">
        <v>346</v>
      </c>
      <c r="F12" t="s">
        <v>347</v>
      </c>
    </row>
    <row r="13" spans="1:6" x14ac:dyDescent="0.25">
      <c r="A13" t="s">
        <v>152</v>
      </c>
      <c r="B13" t="s">
        <v>110</v>
      </c>
      <c r="D13" t="s">
        <v>348</v>
      </c>
      <c r="E13" t="s">
        <v>349</v>
      </c>
      <c r="F13" t="s">
        <v>13</v>
      </c>
    </row>
    <row r="14" spans="1:6" x14ac:dyDescent="0.25">
      <c r="A14" t="s">
        <v>1021</v>
      </c>
      <c r="D14" t="s">
        <v>350</v>
      </c>
      <c r="E14" t="s">
        <v>351</v>
      </c>
      <c r="F14" t="s">
        <v>352</v>
      </c>
    </row>
    <row r="15" spans="1:6" x14ac:dyDescent="0.25">
      <c r="A15" t="s">
        <v>131</v>
      </c>
      <c r="B15" t="s">
        <v>111</v>
      </c>
      <c r="D15" t="s">
        <v>353</v>
      </c>
      <c r="E15" t="s">
        <v>354</v>
      </c>
      <c r="F15" t="s">
        <v>355</v>
      </c>
    </row>
    <row r="16" spans="1:6" x14ac:dyDescent="0.25">
      <c r="D16" t="s">
        <v>356</v>
      </c>
      <c r="E16" t="s">
        <v>357</v>
      </c>
      <c r="F16" t="s">
        <v>358</v>
      </c>
    </row>
    <row r="17" spans="4:6" x14ac:dyDescent="0.25">
      <c r="D17" t="s">
        <v>359</v>
      </c>
      <c r="E17" t="s">
        <v>360</v>
      </c>
      <c r="F17" t="s">
        <v>361</v>
      </c>
    </row>
    <row r="18" spans="4:6" x14ac:dyDescent="0.25">
      <c r="D18" t="s">
        <v>362</v>
      </c>
      <c r="E18" t="s">
        <v>363</v>
      </c>
      <c r="F18" t="s">
        <v>169</v>
      </c>
    </row>
    <row r="19" spans="4:6" x14ac:dyDescent="0.25">
      <c r="D19" t="s">
        <v>364</v>
      </c>
      <c r="E19" t="s">
        <v>365</v>
      </c>
      <c r="F19" t="s">
        <v>366</v>
      </c>
    </row>
    <row r="20" spans="4:6" x14ac:dyDescent="0.25">
      <c r="D20" t="s">
        <v>367</v>
      </c>
      <c r="E20" t="s">
        <v>368</v>
      </c>
      <c r="F20" t="s">
        <v>15</v>
      </c>
    </row>
    <row r="21" spans="4:6" x14ac:dyDescent="0.25">
      <c r="D21" t="s">
        <v>369</v>
      </c>
      <c r="E21" t="s">
        <v>370</v>
      </c>
      <c r="F21" t="s">
        <v>14</v>
      </c>
    </row>
    <row r="22" spans="4:6" x14ac:dyDescent="0.25">
      <c r="D22" t="s">
        <v>371</v>
      </c>
      <c r="E22" t="s">
        <v>372</v>
      </c>
      <c r="F22" t="s">
        <v>373</v>
      </c>
    </row>
    <row r="23" spans="4:6" x14ac:dyDescent="0.25">
      <c r="D23" t="s">
        <v>374</v>
      </c>
      <c r="E23" t="s">
        <v>375</v>
      </c>
      <c r="F23" t="s">
        <v>376</v>
      </c>
    </row>
    <row r="24" spans="4:6" x14ac:dyDescent="0.25">
      <c r="D24" t="s">
        <v>377</v>
      </c>
      <c r="E24" t="s">
        <v>378</v>
      </c>
      <c r="F24" t="s">
        <v>379</v>
      </c>
    </row>
    <row r="25" spans="4:6" x14ac:dyDescent="0.25">
      <c r="D25" t="s">
        <v>380</v>
      </c>
      <c r="E25" t="s">
        <v>381</v>
      </c>
      <c r="F25" t="s">
        <v>382</v>
      </c>
    </row>
    <row r="26" spans="4:6" x14ac:dyDescent="0.25">
      <c r="D26" t="s">
        <v>383</v>
      </c>
      <c r="E26" t="s">
        <v>384</v>
      </c>
      <c r="F26" t="s">
        <v>385</v>
      </c>
    </row>
    <row r="27" spans="4:6" x14ac:dyDescent="0.25">
      <c r="D27" t="s">
        <v>386</v>
      </c>
      <c r="E27" t="s">
        <v>387</v>
      </c>
      <c r="F27" t="s">
        <v>388</v>
      </c>
    </row>
    <row r="28" spans="4:6" x14ac:dyDescent="0.25">
      <c r="D28" t="s">
        <v>389</v>
      </c>
      <c r="E28" t="s">
        <v>390</v>
      </c>
      <c r="F28" t="s">
        <v>391</v>
      </c>
    </row>
    <row r="29" spans="4:6" x14ac:dyDescent="0.25">
      <c r="D29" t="s">
        <v>392</v>
      </c>
      <c r="E29" t="s">
        <v>393</v>
      </c>
      <c r="F29" t="s">
        <v>394</v>
      </c>
    </row>
    <row r="30" spans="4:6" x14ac:dyDescent="0.25">
      <c r="D30" t="s">
        <v>395</v>
      </c>
      <c r="E30" t="s">
        <v>396</v>
      </c>
      <c r="F30" t="s">
        <v>16</v>
      </c>
    </row>
    <row r="31" spans="4:6" x14ac:dyDescent="0.25">
      <c r="D31" t="s">
        <v>397</v>
      </c>
      <c r="E31" t="s">
        <v>398</v>
      </c>
      <c r="F31" t="s">
        <v>17</v>
      </c>
    </row>
    <row r="32" spans="4:6" x14ac:dyDescent="0.25">
      <c r="D32" t="s">
        <v>399</v>
      </c>
      <c r="E32" t="s">
        <v>400</v>
      </c>
      <c r="F32" t="s">
        <v>401</v>
      </c>
    </row>
    <row r="33" spans="4:6" x14ac:dyDescent="0.25">
      <c r="D33" t="s">
        <v>402</v>
      </c>
      <c r="E33" t="s">
        <v>403</v>
      </c>
      <c r="F33" t="s">
        <v>18</v>
      </c>
    </row>
    <row r="34" spans="4:6" x14ac:dyDescent="0.25">
      <c r="D34" t="s">
        <v>404</v>
      </c>
      <c r="E34" t="s">
        <v>405</v>
      </c>
      <c r="F34" t="s">
        <v>406</v>
      </c>
    </row>
    <row r="35" spans="4:6" x14ac:dyDescent="0.25">
      <c r="D35" t="s">
        <v>407</v>
      </c>
      <c r="E35" t="s">
        <v>408</v>
      </c>
      <c r="F35" t="s">
        <v>409</v>
      </c>
    </row>
    <row r="36" spans="4:6" x14ac:dyDescent="0.25">
      <c r="D36" t="s">
        <v>410</v>
      </c>
      <c r="E36" t="s">
        <v>411</v>
      </c>
      <c r="F36" t="s">
        <v>19</v>
      </c>
    </row>
    <row r="37" spans="4:6" x14ac:dyDescent="0.25">
      <c r="D37" t="s">
        <v>412</v>
      </c>
      <c r="E37" t="s">
        <v>413</v>
      </c>
      <c r="F37" t="s">
        <v>414</v>
      </c>
    </row>
    <row r="38" spans="4:6" x14ac:dyDescent="0.25">
      <c r="D38" t="s">
        <v>415</v>
      </c>
      <c r="E38" t="s">
        <v>416</v>
      </c>
      <c r="F38" t="s">
        <v>20</v>
      </c>
    </row>
    <row r="39" spans="4:6" x14ac:dyDescent="0.25">
      <c r="D39" t="s">
        <v>417</v>
      </c>
      <c r="E39" t="s">
        <v>418</v>
      </c>
      <c r="F39" t="s">
        <v>419</v>
      </c>
    </row>
    <row r="40" spans="4:6" x14ac:dyDescent="0.25">
      <c r="D40" t="s">
        <v>420</v>
      </c>
      <c r="E40" t="s">
        <v>421</v>
      </c>
      <c r="F40" t="s">
        <v>422</v>
      </c>
    </row>
    <row r="41" spans="4:6" x14ac:dyDescent="0.25">
      <c r="D41" t="s">
        <v>423</v>
      </c>
      <c r="E41" t="s">
        <v>424</v>
      </c>
      <c r="F41" t="s">
        <v>425</v>
      </c>
    </row>
    <row r="42" spans="4:6" x14ac:dyDescent="0.25">
      <c r="D42" t="s">
        <v>426</v>
      </c>
      <c r="E42" t="s">
        <v>427</v>
      </c>
      <c r="F42" t="s">
        <v>428</v>
      </c>
    </row>
    <row r="43" spans="4:6" x14ac:dyDescent="0.25">
      <c r="D43" t="s">
        <v>429</v>
      </c>
      <c r="E43" t="s">
        <v>430</v>
      </c>
      <c r="F43" t="s">
        <v>21</v>
      </c>
    </row>
    <row r="44" spans="4:6" x14ac:dyDescent="0.25">
      <c r="D44" t="s">
        <v>431</v>
      </c>
      <c r="E44" t="s">
        <v>432</v>
      </c>
      <c r="F44" t="s">
        <v>433</v>
      </c>
    </row>
    <row r="45" spans="4:6" x14ac:dyDescent="0.25">
      <c r="D45" t="s">
        <v>434</v>
      </c>
      <c r="E45" t="s">
        <v>435</v>
      </c>
      <c r="F45" t="s">
        <v>22</v>
      </c>
    </row>
    <row r="46" spans="4:6" x14ac:dyDescent="0.25">
      <c r="D46" t="s">
        <v>436</v>
      </c>
      <c r="E46" t="s">
        <v>437</v>
      </c>
      <c r="F46" t="s">
        <v>23</v>
      </c>
    </row>
    <row r="47" spans="4:6" x14ac:dyDescent="0.25">
      <c r="D47" t="s">
        <v>438</v>
      </c>
      <c r="E47" t="s">
        <v>439</v>
      </c>
      <c r="F47" t="s">
        <v>440</v>
      </c>
    </row>
    <row r="48" spans="4:6" x14ac:dyDescent="0.25">
      <c r="D48" t="s">
        <v>441</v>
      </c>
      <c r="E48" t="s">
        <v>442</v>
      </c>
      <c r="F48" t="s">
        <v>443</v>
      </c>
    </row>
    <row r="49" spans="4:6" x14ac:dyDescent="0.25">
      <c r="D49" t="s">
        <v>444</v>
      </c>
      <c r="E49" t="s">
        <v>445</v>
      </c>
      <c r="F49" t="s">
        <v>446</v>
      </c>
    </row>
    <row r="50" spans="4:6" x14ac:dyDescent="0.25">
      <c r="D50" t="s">
        <v>447</v>
      </c>
      <c r="E50" t="s">
        <v>448</v>
      </c>
      <c r="F50" t="s">
        <v>24</v>
      </c>
    </row>
    <row r="51" spans="4:6" x14ac:dyDescent="0.25">
      <c r="D51" t="s">
        <v>449</v>
      </c>
      <c r="E51" t="s">
        <v>450</v>
      </c>
      <c r="F51" t="s">
        <v>25</v>
      </c>
    </row>
    <row r="52" spans="4:6" x14ac:dyDescent="0.25">
      <c r="D52" t="s">
        <v>451</v>
      </c>
      <c r="E52" t="s">
        <v>452</v>
      </c>
      <c r="F52" t="s">
        <v>453</v>
      </c>
    </row>
    <row r="53" spans="4:6" x14ac:dyDescent="0.25">
      <c r="D53" t="s">
        <v>454</v>
      </c>
      <c r="E53" t="s">
        <v>455</v>
      </c>
      <c r="F53" t="s">
        <v>456</v>
      </c>
    </row>
    <row r="54" spans="4:6" x14ac:dyDescent="0.25">
      <c r="D54" t="s">
        <v>457</v>
      </c>
      <c r="E54" t="s">
        <v>458</v>
      </c>
      <c r="F54" t="s">
        <v>459</v>
      </c>
    </row>
    <row r="55" spans="4:6" x14ac:dyDescent="0.25">
      <c r="D55" t="s">
        <v>460</v>
      </c>
      <c r="E55" t="s">
        <v>461</v>
      </c>
      <c r="F55" t="s">
        <v>462</v>
      </c>
    </row>
    <row r="56" spans="4:6" x14ac:dyDescent="0.25">
      <c r="D56" t="s">
        <v>463</v>
      </c>
      <c r="E56" t="s">
        <v>464</v>
      </c>
      <c r="F56" t="s">
        <v>465</v>
      </c>
    </row>
    <row r="57" spans="4:6" x14ac:dyDescent="0.25">
      <c r="D57" t="s">
        <v>466</v>
      </c>
      <c r="E57" t="s">
        <v>467</v>
      </c>
      <c r="F57" t="s">
        <v>468</v>
      </c>
    </row>
    <row r="58" spans="4:6" x14ac:dyDescent="0.25">
      <c r="D58" t="s">
        <v>469</v>
      </c>
      <c r="E58" t="s">
        <v>470</v>
      </c>
      <c r="F58" t="s">
        <v>471</v>
      </c>
    </row>
    <row r="59" spans="4:6" x14ac:dyDescent="0.25">
      <c r="D59" t="s">
        <v>472</v>
      </c>
      <c r="E59" t="s">
        <v>473</v>
      </c>
      <c r="F59" t="s">
        <v>474</v>
      </c>
    </row>
    <row r="60" spans="4:6" x14ac:dyDescent="0.25">
      <c r="D60" t="s">
        <v>475</v>
      </c>
      <c r="E60" t="s">
        <v>476</v>
      </c>
      <c r="F60" t="s">
        <v>477</v>
      </c>
    </row>
    <row r="61" spans="4:6" x14ac:dyDescent="0.25">
      <c r="D61" t="s">
        <v>478</v>
      </c>
      <c r="E61" t="s">
        <v>479</v>
      </c>
      <c r="F61" t="s">
        <v>480</v>
      </c>
    </row>
    <row r="62" spans="4:6" x14ac:dyDescent="0.25">
      <c r="D62" t="s">
        <v>481</v>
      </c>
      <c r="E62" t="s">
        <v>482</v>
      </c>
      <c r="F62" t="s">
        <v>26</v>
      </c>
    </row>
    <row r="63" spans="4:6" x14ac:dyDescent="0.25">
      <c r="D63" t="s">
        <v>483</v>
      </c>
      <c r="E63" t="s">
        <v>484</v>
      </c>
      <c r="F63" t="s">
        <v>27</v>
      </c>
    </row>
    <row r="64" spans="4:6" x14ac:dyDescent="0.25">
      <c r="D64" t="s">
        <v>485</v>
      </c>
      <c r="E64" t="s">
        <v>486</v>
      </c>
      <c r="F64" t="s">
        <v>487</v>
      </c>
    </row>
    <row r="65" spans="4:6" x14ac:dyDescent="0.25">
      <c r="D65" t="s">
        <v>488</v>
      </c>
      <c r="E65" t="s">
        <v>489</v>
      </c>
      <c r="F65" t="s">
        <v>490</v>
      </c>
    </row>
    <row r="66" spans="4:6" x14ac:dyDescent="0.25">
      <c r="D66" t="s">
        <v>491</v>
      </c>
      <c r="E66" t="s">
        <v>492</v>
      </c>
      <c r="F66" t="s">
        <v>493</v>
      </c>
    </row>
    <row r="67" spans="4:6" x14ac:dyDescent="0.25">
      <c r="D67" t="s">
        <v>494</v>
      </c>
      <c r="E67" t="s">
        <v>495</v>
      </c>
      <c r="F67" t="s">
        <v>496</v>
      </c>
    </row>
    <row r="68" spans="4:6" x14ac:dyDescent="0.25">
      <c r="D68" t="s">
        <v>497</v>
      </c>
      <c r="E68" t="s">
        <v>498</v>
      </c>
      <c r="F68" t="s">
        <v>499</v>
      </c>
    </row>
    <row r="69" spans="4:6" x14ac:dyDescent="0.25">
      <c r="D69" t="s">
        <v>500</v>
      </c>
      <c r="E69" t="s">
        <v>501</v>
      </c>
      <c r="F69" t="s">
        <v>502</v>
      </c>
    </row>
    <row r="70" spans="4:6" x14ac:dyDescent="0.25">
      <c r="D70" t="s">
        <v>503</v>
      </c>
      <c r="E70" t="s">
        <v>28</v>
      </c>
      <c r="F70" t="s">
        <v>504</v>
      </c>
    </row>
    <row r="71" spans="4:6" x14ac:dyDescent="0.25">
      <c r="D71" t="s">
        <v>505</v>
      </c>
      <c r="E71" t="s">
        <v>29</v>
      </c>
      <c r="F71" t="s">
        <v>506</v>
      </c>
    </row>
    <row r="72" spans="4:6" x14ac:dyDescent="0.25">
      <c r="D72" t="s">
        <v>507</v>
      </c>
      <c r="E72" t="s">
        <v>31</v>
      </c>
      <c r="F72" t="s">
        <v>508</v>
      </c>
    </row>
    <row r="73" spans="4:6" x14ac:dyDescent="0.25">
      <c r="D73" t="s">
        <v>154</v>
      </c>
      <c r="E73" t="s">
        <v>32</v>
      </c>
      <c r="F73" t="s">
        <v>33</v>
      </c>
    </row>
    <row r="74" spans="4:6" x14ac:dyDescent="0.25">
      <c r="D74" t="s">
        <v>509</v>
      </c>
      <c r="E74" t="s">
        <v>34</v>
      </c>
      <c r="F74" t="s">
        <v>510</v>
      </c>
    </row>
    <row r="75" spans="4:6" x14ac:dyDescent="0.25">
      <c r="D75" t="s">
        <v>511</v>
      </c>
      <c r="E75" t="s">
        <v>512</v>
      </c>
      <c r="F75" t="s">
        <v>513</v>
      </c>
    </row>
    <row r="76" spans="4:6" x14ac:dyDescent="0.25">
      <c r="D76" t="s">
        <v>514</v>
      </c>
      <c r="E76" t="s">
        <v>515</v>
      </c>
      <c r="F76" t="s">
        <v>516</v>
      </c>
    </row>
    <row r="77" spans="4:6" x14ac:dyDescent="0.25">
      <c r="D77" t="s">
        <v>517</v>
      </c>
      <c r="E77" t="s">
        <v>518</v>
      </c>
      <c r="F77" t="s">
        <v>519</v>
      </c>
    </row>
    <row r="78" spans="4:6" x14ac:dyDescent="0.25">
      <c r="D78" t="s">
        <v>520</v>
      </c>
      <c r="E78" t="s">
        <v>521</v>
      </c>
      <c r="F78" t="s">
        <v>522</v>
      </c>
    </row>
    <row r="79" spans="4:6" x14ac:dyDescent="0.25">
      <c r="D79" t="s">
        <v>523</v>
      </c>
      <c r="E79" t="s">
        <v>524</v>
      </c>
      <c r="F79" t="s">
        <v>525</v>
      </c>
    </row>
    <row r="80" spans="4:6" x14ac:dyDescent="0.25">
      <c r="D80" t="s">
        <v>526</v>
      </c>
      <c r="E80" t="s">
        <v>527</v>
      </c>
      <c r="F80" t="s">
        <v>30</v>
      </c>
    </row>
    <row r="81" spans="4:6" x14ac:dyDescent="0.25">
      <c r="D81" t="s">
        <v>528</v>
      </c>
      <c r="E81" t="s">
        <v>529</v>
      </c>
      <c r="F81" t="s">
        <v>530</v>
      </c>
    </row>
    <row r="82" spans="4:6" x14ac:dyDescent="0.25">
      <c r="D82" t="s">
        <v>531</v>
      </c>
      <c r="E82" t="s">
        <v>532</v>
      </c>
      <c r="F82" t="s">
        <v>533</v>
      </c>
    </row>
    <row r="83" spans="4:6" x14ac:dyDescent="0.25">
      <c r="D83" t="s">
        <v>534</v>
      </c>
      <c r="E83" t="s">
        <v>535</v>
      </c>
      <c r="F83" t="s">
        <v>536</v>
      </c>
    </row>
    <row r="84" spans="4:6" x14ac:dyDescent="0.25">
      <c r="D84" t="s">
        <v>537</v>
      </c>
      <c r="E84" t="s">
        <v>538</v>
      </c>
      <c r="F84" t="s">
        <v>539</v>
      </c>
    </row>
    <row r="85" spans="4:6" x14ac:dyDescent="0.25">
      <c r="D85" t="s">
        <v>540</v>
      </c>
      <c r="E85" t="s">
        <v>541</v>
      </c>
      <c r="F85" t="s">
        <v>542</v>
      </c>
    </row>
    <row r="86" spans="4:6" x14ac:dyDescent="0.25">
      <c r="D86" t="s">
        <v>543</v>
      </c>
      <c r="E86" t="s">
        <v>544</v>
      </c>
      <c r="F86" t="s">
        <v>545</v>
      </c>
    </row>
    <row r="87" spans="4:6" x14ac:dyDescent="0.25">
      <c r="D87" t="s">
        <v>546</v>
      </c>
      <c r="E87" t="s">
        <v>547</v>
      </c>
      <c r="F87" t="s">
        <v>35</v>
      </c>
    </row>
    <row r="88" spans="4:6" x14ac:dyDescent="0.25">
      <c r="D88" t="s">
        <v>548</v>
      </c>
      <c r="E88" t="s">
        <v>549</v>
      </c>
      <c r="F88" t="s">
        <v>550</v>
      </c>
    </row>
    <row r="89" spans="4:6" x14ac:dyDescent="0.25">
      <c r="D89" t="s">
        <v>551</v>
      </c>
      <c r="E89" t="s">
        <v>552</v>
      </c>
      <c r="F89" t="s">
        <v>553</v>
      </c>
    </row>
    <row r="90" spans="4:6" x14ac:dyDescent="0.25">
      <c r="D90" t="s">
        <v>554</v>
      </c>
      <c r="E90" t="s">
        <v>555</v>
      </c>
      <c r="F90" t="s">
        <v>36</v>
      </c>
    </row>
    <row r="91" spans="4:6" x14ac:dyDescent="0.25">
      <c r="D91" t="s">
        <v>556</v>
      </c>
      <c r="E91" t="s">
        <v>557</v>
      </c>
      <c r="F91" t="s">
        <v>558</v>
      </c>
    </row>
    <row r="92" spans="4:6" x14ac:dyDescent="0.25">
      <c r="D92" t="s">
        <v>559</v>
      </c>
      <c r="E92" t="s">
        <v>560</v>
      </c>
      <c r="F92" t="s">
        <v>561</v>
      </c>
    </row>
    <row r="93" spans="4:6" x14ac:dyDescent="0.25">
      <c r="D93" t="s">
        <v>562</v>
      </c>
      <c r="E93" t="s">
        <v>563</v>
      </c>
      <c r="F93" t="s">
        <v>564</v>
      </c>
    </row>
    <row r="94" spans="4:6" x14ac:dyDescent="0.25">
      <c r="D94" t="s">
        <v>565</v>
      </c>
      <c r="E94" t="s">
        <v>566</v>
      </c>
      <c r="F94" t="s">
        <v>567</v>
      </c>
    </row>
    <row r="95" spans="4:6" x14ac:dyDescent="0.25">
      <c r="D95" t="s">
        <v>568</v>
      </c>
      <c r="E95" t="s">
        <v>569</v>
      </c>
      <c r="F95" t="s">
        <v>570</v>
      </c>
    </row>
    <row r="96" spans="4:6" x14ac:dyDescent="0.25">
      <c r="D96" t="s">
        <v>571</v>
      </c>
      <c r="E96" t="s">
        <v>572</v>
      </c>
      <c r="F96" t="s">
        <v>573</v>
      </c>
    </row>
    <row r="97" spans="4:6" x14ac:dyDescent="0.25">
      <c r="D97" t="s">
        <v>574</v>
      </c>
      <c r="E97" t="s">
        <v>575</v>
      </c>
      <c r="F97" t="s">
        <v>576</v>
      </c>
    </row>
    <row r="98" spans="4:6" x14ac:dyDescent="0.25">
      <c r="D98" t="s">
        <v>577</v>
      </c>
      <c r="E98" t="s">
        <v>578</v>
      </c>
      <c r="F98" t="s">
        <v>37</v>
      </c>
    </row>
    <row r="99" spans="4:6" x14ac:dyDescent="0.25">
      <c r="D99" t="s">
        <v>579</v>
      </c>
      <c r="E99" t="s">
        <v>580</v>
      </c>
      <c r="F99" t="s">
        <v>38</v>
      </c>
    </row>
    <row r="100" spans="4:6" x14ac:dyDescent="0.25">
      <c r="D100" t="s">
        <v>581</v>
      </c>
      <c r="E100" t="s">
        <v>582</v>
      </c>
      <c r="F100" t="s">
        <v>583</v>
      </c>
    </row>
    <row r="101" spans="4:6" x14ac:dyDescent="0.25">
      <c r="D101" t="s">
        <v>584</v>
      </c>
      <c r="E101" t="s">
        <v>585</v>
      </c>
      <c r="F101" t="s">
        <v>39</v>
      </c>
    </row>
    <row r="102" spans="4:6" x14ac:dyDescent="0.25">
      <c r="D102" t="s">
        <v>586</v>
      </c>
      <c r="E102" t="s">
        <v>587</v>
      </c>
      <c r="F102" t="s">
        <v>40</v>
      </c>
    </row>
    <row r="103" spans="4:6" x14ac:dyDescent="0.25">
      <c r="D103" t="s">
        <v>588</v>
      </c>
      <c r="E103" t="s">
        <v>589</v>
      </c>
      <c r="F103" t="s">
        <v>42</v>
      </c>
    </row>
    <row r="104" spans="4:6" x14ac:dyDescent="0.25">
      <c r="D104" t="s">
        <v>590</v>
      </c>
      <c r="E104" t="s">
        <v>591</v>
      </c>
      <c r="F104" t="s">
        <v>592</v>
      </c>
    </row>
    <row r="105" spans="4:6" x14ac:dyDescent="0.25">
      <c r="D105" t="s">
        <v>593</v>
      </c>
      <c r="E105" t="s">
        <v>594</v>
      </c>
      <c r="F105" t="s">
        <v>595</v>
      </c>
    </row>
    <row r="106" spans="4:6" x14ac:dyDescent="0.25">
      <c r="D106" t="s">
        <v>596</v>
      </c>
      <c r="E106" t="s">
        <v>597</v>
      </c>
      <c r="F106" t="s">
        <v>598</v>
      </c>
    </row>
    <row r="107" spans="4:6" x14ac:dyDescent="0.25">
      <c r="D107" t="s">
        <v>599</v>
      </c>
      <c r="E107" t="s">
        <v>600</v>
      </c>
      <c r="F107" t="s">
        <v>41</v>
      </c>
    </row>
    <row r="108" spans="4:6" x14ac:dyDescent="0.25">
      <c r="D108" t="s">
        <v>601</v>
      </c>
      <c r="E108" t="s">
        <v>602</v>
      </c>
      <c r="F108" t="s">
        <v>603</v>
      </c>
    </row>
    <row r="109" spans="4:6" x14ac:dyDescent="0.25">
      <c r="D109" t="s">
        <v>604</v>
      </c>
      <c r="E109" t="s">
        <v>605</v>
      </c>
      <c r="F109" t="s">
        <v>606</v>
      </c>
    </row>
    <row r="110" spans="4:6" x14ac:dyDescent="0.25">
      <c r="D110" t="s">
        <v>607</v>
      </c>
      <c r="E110" t="s">
        <v>608</v>
      </c>
      <c r="F110" t="s">
        <v>609</v>
      </c>
    </row>
    <row r="111" spans="4:6" x14ac:dyDescent="0.25">
      <c r="D111" t="s">
        <v>610</v>
      </c>
      <c r="E111" t="s">
        <v>611</v>
      </c>
      <c r="F111" t="s">
        <v>612</v>
      </c>
    </row>
    <row r="112" spans="4:6" x14ac:dyDescent="0.25">
      <c r="D112" t="s">
        <v>613</v>
      </c>
      <c r="E112" t="s">
        <v>614</v>
      </c>
      <c r="F112" t="s">
        <v>615</v>
      </c>
    </row>
    <row r="113" spans="4:6" x14ac:dyDescent="0.25">
      <c r="D113" t="s">
        <v>616</v>
      </c>
      <c r="E113" t="s">
        <v>617</v>
      </c>
      <c r="F113" t="s">
        <v>189</v>
      </c>
    </row>
    <row r="114" spans="4:6" x14ac:dyDescent="0.25">
      <c r="D114" t="s">
        <v>618</v>
      </c>
      <c r="E114" t="s">
        <v>619</v>
      </c>
      <c r="F114" t="s">
        <v>620</v>
      </c>
    </row>
    <row r="115" spans="4:6" x14ac:dyDescent="0.25">
      <c r="D115" t="s">
        <v>621</v>
      </c>
      <c r="E115" t="s">
        <v>622</v>
      </c>
      <c r="F115" t="s">
        <v>43</v>
      </c>
    </row>
    <row r="116" spans="4:6" x14ac:dyDescent="0.25">
      <c r="D116" t="s">
        <v>623</v>
      </c>
      <c r="E116" t="s">
        <v>624</v>
      </c>
      <c r="F116" t="s">
        <v>44</v>
      </c>
    </row>
    <row r="117" spans="4:6" x14ac:dyDescent="0.25">
      <c r="D117" t="s">
        <v>625</v>
      </c>
      <c r="E117" t="s">
        <v>626</v>
      </c>
      <c r="F117" t="s">
        <v>45</v>
      </c>
    </row>
    <row r="118" spans="4:6" x14ac:dyDescent="0.25">
      <c r="D118" t="s">
        <v>627</v>
      </c>
      <c r="E118" t="s">
        <v>628</v>
      </c>
      <c r="F118" t="s">
        <v>629</v>
      </c>
    </row>
    <row r="119" spans="4:6" x14ac:dyDescent="0.25">
      <c r="D119" t="s">
        <v>630</v>
      </c>
      <c r="E119" t="s">
        <v>631</v>
      </c>
      <c r="F119" t="s">
        <v>46</v>
      </c>
    </row>
    <row r="120" spans="4:6" x14ac:dyDescent="0.25">
      <c r="D120" t="s">
        <v>632</v>
      </c>
      <c r="E120" t="s">
        <v>633</v>
      </c>
      <c r="F120" t="s">
        <v>47</v>
      </c>
    </row>
    <row r="121" spans="4:6" x14ac:dyDescent="0.25">
      <c r="D121" t="s">
        <v>634</v>
      </c>
      <c r="E121" t="s">
        <v>635</v>
      </c>
      <c r="F121" t="s">
        <v>636</v>
      </c>
    </row>
    <row r="122" spans="4:6" x14ac:dyDescent="0.25">
      <c r="D122" t="s">
        <v>637</v>
      </c>
      <c r="E122" t="s">
        <v>638</v>
      </c>
      <c r="F122" t="s">
        <v>639</v>
      </c>
    </row>
    <row r="123" spans="4:6" x14ac:dyDescent="0.25">
      <c r="D123" t="s">
        <v>640</v>
      </c>
      <c r="E123" t="s">
        <v>641</v>
      </c>
      <c r="F123" t="s">
        <v>48</v>
      </c>
    </row>
    <row r="124" spans="4:6" x14ac:dyDescent="0.25">
      <c r="D124" t="s">
        <v>642</v>
      </c>
      <c r="E124" t="s">
        <v>643</v>
      </c>
      <c r="F124" t="s">
        <v>644</v>
      </c>
    </row>
    <row r="125" spans="4:6" x14ac:dyDescent="0.25">
      <c r="D125" t="s">
        <v>645</v>
      </c>
      <c r="E125" t="s">
        <v>646</v>
      </c>
      <c r="F125" t="s">
        <v>49</v>
      </c>
    </row>
    <row r="126" spans="4:6" x14ac:dyDescent="0.25">
      <c r="D126" t="s">
        <v>647</v>
      </c>
      <c r="E126" t="s">
        <v>648</v>
      </c>
      <c r="F126" t="s">
        <v>649</v>
      </c>
    </row>
    <row r="127" spans="4:6" x14ac:dyDescent="0.25">
      <c r="D127" t="s">
        <v>650</v>
      </c>
      <c r="E127" t="s">
        <v>651</v>
      </c>
      <c r="F127" t="s">
        <v>50</v>
      </c>
    </row>
    <row r="128" spans="4:6" x14ac:dyDescent="0.25">
      <c r="D128" t="s">
        <v>652</v>
      </c>
      <c r="E128" t="s">
        <v>653</v>
      </c>
      <c r="F128" t="s">
        <v>51</v>
      </c>
    </row>
    <row r="129" spans="4:6" x14ac:dyDescent="0.25">
      <c r="D129" t="s">
        <v>654</v>
      </c>
      <c r="E129" t="s">
        <v>655</v>
      </c>
      <c r="F129" t="s">
        <v>656</v>
      </c>
    </row>
    <row r="130" spans="4:6" x14ac:dyDescent="0.25">
      <c r="D130" t="s">
        <v>657</v>
      </c>
      <c r="E130" t="s">
        <v>658</v>
      </c>
      <c r="F130" t="s">
        <v>659</v>
      </c>
    </row>
    <row r="131" spans="4:6" x14ac:dyDescent="0.25">
      <c r="D131" t="s">
        <v>660</v>
      </c>
      <c r="E131" t="s">
        <v>661</v>
      </c>
      <c r="F131" t="s">
        <v>662</v>
      </c>
    </row>
    <row r="132" spans="4:6" x14ac:dyDescent="0.25">
      <c r="D132" t="s">
        <v>663</v>
      </c>
      <c r="E132" t="s">
        <v>664</v>
      </c>
      <c r="F132" t="s">
        <v>665</v>
      </c>
    </row>
    <row r="133" spans="4:6" x14ac:dyDescent="0.25">
      <c r="D133" t="s">
        <v>666</v>
      </c>
      <c r="E133" t="s">
        <v>667</v>
      </c>
      <c r="F133" t="s">
        <v>668</v>
      </c>
    </row>
    <row r="134" spans="4:6" x14ac:dyDescent="0.25">
      <c r="D134" t="s">
        <v>669</v>
      </c>
      <c r="E134" t="s">
        <v>670</v>
      </c>
      <c r="F134" t="s">
        <v>52</v>
      </c>
    </row>
    <row r="135" spans="4:6" x14ac:dyDescent="0.25">
      <c r="D135" t="s">
        <v>671</v>
      </c>
      <c r="E135" t="s">
        <v>672</v>
      </c>
      <c r="F135" t="s">
        <v>53</v>
      </c>
    </row>
    <row r="136" spans="4:6" x14ac:dyDescent="0.25">
      <c r="D136" t="s">
        <v>673</v>
      </c>
      <c r="E136" t="s">
        <v>674</v>
      </c>
      <c r="F136" t="s">
        <v>206</v>
      </c>
    </row>
    <row r="137" spans="4:6" x14ac:dyDescent="0.25">
      <c r="D137" t="s">
        <v>675</v>
      </c>
      <c r="E137" t="s">
        <v>676</v>
      </c>
      <c r="F137" t="s">
        <v>677</v>
      </c>
    </row>
    <row r="138" spans="4:6" x14ac:dyDescent="0.25">
      <c r="D138" t="s">
        <v>678</v>
      </c>
      <c r="E138" t="s">
        <v>679</v>
      </c>
      <c r="F138" t="s">
        <v>680</v>
      </c>
    </row>
    <row r="139" spans="4:6" x14ac:dyDescent="0.25">
      <c r="D139" t="s">
        <v>681</v>
      </c>
      <c r="E139" t="s">
        <v>682</v>
      </c>
      <c r="F139" t="s">
        <v>683</v>
      </c>
    </row>
    <row r="140" spans="4:6" x14ac:dyDescent="0.25">
      <c r="D140" t="s">
        <v>684</v>
      </c>
      <c r="E140" t="s">
        <v>685</v>
      </c>
      <c r="F140" t="s">
        <v>686</v>
      </c>
    </row>
    <row r="141" spans="4:6" x14ac:dyDescent="0.25">
      <c r="D141" t="s">
        <v>687</v>
      </c>
      <c r="E141" t="s">
        <v>688</v>
      </c>
      <c r="F141" t="s">
        <v>689</v>
      </c>
    </row>
    <row r="142" spans="4:6" x14ac:dyDescent="0.25">
      <c r="D142" t="s">
        <v>690</v>
      </c>
      <c r="E142" t="s">
        <v>691</v>
      </c>
      <c r="F142" t="s">
        <v>692</v>
      </c>
    </row>
    <row r="143" spans="4:6" x14ac:dyDescent="0.25">
      <c r="D143" t="s">
        <v>693</v>
      </c>
      <c r="E143" t="s">
        <v>694</v>
      </c>
      <c r="F143" t="s">
        <v>695</v>
      </c>
    </row>
    <row r="144" spans="4:6" x14ac:dyDescent="0.25">
      <c r="D144" t="s">
        <v>696</v>
      </c>
      <c r="E144" t="s">
        <v>697</v>
      </c>
      <c r="F144" t="s">
        <v>698</v>
      </c>
    </row>
    <row r="145" spans="4:6" x14ac:dyDescent="0.25">
      <c r="D145" t="s">
        <v>699</v>
      </c>
      <c r="E145" t="s">
        <v>700</v>
      </c>
      <c r="F145" t="s">
        <v>701</v>
      </c>
    </row>
    <row r="146" spans="4:6" x14ac:dyDescent="0.25">
      <c r="D146" t="s">
        <v>702</v>
      </c>
      <c r="E146" t="s">
        <v>703</v>
      </c>
      <c r="F146" t="s">
        <v>54</v>
      </c>
    </row>
    <row r="147" spans="4:6" x14ac:dyDescent="0.25">
      <c r="D147" t="s">
        <v>704</v>
      </c>
      <c r="E147" t="s">
        <v>705</v>
      </c>
      <c r="F147" t="s">
        <v>55</v>
      </c>
    </row>
    <row r="148" spans="4:6" x14ac:dyDescent="0.25">
      <c r="D148" t="s">
        <v>706</v>
      </c>
      <c r="E148" t="s">
        <v>707</v>
      </c>
      <c r="F148" t="s">
        <v>56</v>
      </c>
    </row>
    <row r="149" spans="4:6" x14ac:dyDescent="0.25">
      <c r="D149" t="s">
        <v>708</v>
      </c>
      <c r="E149" t="s">
        <v>709</v>
      </c>
      <c r="F149" t="s">
        <v>57</v>
      </c>
    </row>
    <row r="150" spans="4:6" x14ac:dyDescent="0.25">
      <c r="D150" t="s">
        <v>710</v>
      </c>
      <c r="E150" t="s">
        <v>711</v>
      </c>
      <c r="F150" t="s">
        <v>58</v>
      </c>
    </row>
    <row r="151" spans="4:6" x14ac:dyDescent="0.25">
      <c r="D151" t="s">
        <v>712</v>
      </c>
      <c r="E151" t="s">
        <v>713</v>
      </c>
      <c r="F151" t="s">
        <v>714</v>
      </c>
    </row>
    <row r="152" spans="4:6" x14ac:dyDescent="0.25">
      <c r="D152" t="s">
        <v>715</v>
      </c>
      <c r="E152" t="s">
        <v>716</v>
      </c>
      <c r="F152" t="s">
        <v>717</v>
      </c>
    </row>
    <row r="153" spans="4:6" x14ac:dyDescent="0.25">
      <c r="D153" t="s">
        <v>718</v>
      </c>
      <c r="E153" t="s">
        <v>719</v>
      </c>
      <c r="F153" t="s">
        <v>59</v>
      </c>
    </row>
    <row r="154" spans="4:6" x14ac:dyDescent="0.25">
      <c r="D154" t="s">
        <v>720</v>
      </c>
      <c r="E154" t="s">
        <v>721</v>
      </c>
      <c r="F154" t="s">
        <v>60</v>
      </c>
    </row>
    <row r="155" spans="4:6" x14ac:dyDescent="0.25">
      <c r="D155" t="s">
        <v>722</v>
      </c>
      <c r="E155" t="s">
        <v>723</v>
      </c>
      <c r="F155" t="s">
        <v>61</v>
      </c>
    </row>
    <row r="156" spans="4:6" x14ac:dyDescent="0.25">
      <c r="D156" t="s">
        <v>724</v>
      </c>
      <c r="E156" t="s">
        <v>725</v>
      </c>
      <c r="F156" t="s">
        <v>726</v>
      </c>
    </row>
    <row r="157" spans="4:6" x14ac:dyDescent="0.25">
      <c r="D157" t="s">
        <v>727</v>
      </c>
      <c r="E157" t="s">
        <v>728</v>
      </c>
      <c r="F157" t="s">
        <v>729</v>
      </c>
    </row>
    <row r="158" spans="4:6" x14ac:dyDescent="0.25">
      <c r="D158" t="s">
        <v>730</v>
      </c>
      <c r="E158" t="s">
        <v>731</v>
      </c>
      <c r="F158" t="s">
        <v>732</v>
      </c>
    </row>
    <row r="159" spans="4:6" x14ac:dyDescent="0.25">
      <c r="D159" t="s">
        <v>733</v>
      </c>
      <c r="E159" t="s">
        <v>734</v>
      </c>
      <c r="F159" t="s">
        <v>62</v>
      </c>
    </row>
    <row r="160" spans="4:6" x14ac:dyDescent="0.25">
      <c r="D160" t="s">
        <v>735</v>
      </c>
      <c r="E160" t="s">
        <v>736</v>
      </c>
      <c r="F160" t="s">
        <v>737</v>
      </c>
    </row>
    <row r="161" spans="4:6" x14ac:dyDescent="0.25">
      <c r="D161" t="s">
        <v>738</v>
      </c>
      <c r="E161" t="s">
        <v>739</v>
      </c>
      <c r="F161" t="s">
        <v>740</v>
      </c>
    </row>
    <row r="162" spans="4:6" x14ac:dyDescent="0.25">
      <c r="D162" t="s">
        <v>741</v>
      </c>
      <c r="E162" t="s">
        <v>742</v>
      </c>
      <c r="F162" t="s">
        <v>743</v>
      </c>
    </row>
    <row r="163" spans="4:6" x14ac:dyDescent="0.25">
      <c r="D163" t="s">
        <v>744</v>
      </c>
      <c r="E163" t="s">
        <v>745</v>
      </c>
      <c r="F163" t="s">
        <v>63</v>
      </c>
    </row>
    <row r="164" spans="4:6" x14ac:dyDescent="0.25">
      <c r="D164" t="s">
        <v>746</v>
      </c>
      <c r="E164" t="s">
        <v>747</v>
      </c>
      <c r="F164" t="s">
        <v>64</v>
      </c>
    </row>
    <row r="165" spans="4:6" x14ac:dyDescent="0.25">
      <c r="D165" t="s">
        <v>748</v>
      </c>
      <c r="E165" t="s">
        <v>749</v>
      </c>
      <c r="F165" t="s">
        <v>65</v>
      </c>
    </row>
    <row r="166" spans="4:6" x14ac:dyDescent="0.25">
      <c r="D166" t="s">
        <v>750</v>
      </c>
      <c r="E166" t="s">
        <v>751</v>
      </c>
      <c r="F166" t="s">
        <v>752</v>
      </c>
    </row>
    <row r="167" spans="4:6" x14ac:dyDescent="0.25">
      <c r="D167" t="s">
        <v>753</v>
      </c>
      <c r="E167" t="s">
        <v>754</v>
      </c>
      <c r="F167" t="s">
        <v>66</v>
      </c>
    </row>
    <row r="168" spans="4:6" x14ac:dyDescent="0.25">
      <c r="D168" t="s">
        <v>755</v>
      </c>
      <c r="E168" t="s">
        <v>756</v>
      </c>
      <c r="F168" t="s">
        <v>67</v>
      </c>
    </row>
    <row r="169" spans="4:6" x14ac:dyDescent="0.25">
      <c r="D169" t="s">
        <v>757</v>
      </c>
      <c r="E169" t="s">
        <v>758</v>
      </c>
      <c r="F169" t="s">
        <v>68</v>
      </c>
    </row>
    <row r="170" spans="4:6" x14ac:dyDescent="0.25">
      <c r="D170" t="s">
        <v>759</v>
      </c>
      <c r="E170" t="s">
        <v>760</v>
      </c>
      <c r="F170" t="s">
        <v>69</v>
      </c>
    </row>
    <row r="171" spans="4:6" x14ac:dyDescent="0.25">
      <c r="D171" t="s">
        <v>761</v>
      </c>
      <c r="E171" t="s">
        <v>762</v>
      </c>
      <c r="F171" t="s">
        <v>763</v>
      </c>
    </row>
    <row r="172" spans="4:6" x14ac:dyDescent="0.25">
      <c r="D172" t="s">
        <v>764</v>
      </c>
      <c r="E172" t="s">
        <v>765</v>
      </c>
      <c r="F172" t="s">
        <v>766</v>
      </c>
    </row>
    <row r="173" spans="4:6" x14ac:dyDescent="0.25">
      <c r="D173" t="s">
        <v>767</v>
      </c>
      <c r="E173" t="s">
        <v>768</v>
      </c>
      <c r="F173" t="s">
        <v>769</v>
      </c>
    </row>
    <row r="174" spans="4:6" x14ac:dyDescent="0.25">
      <c r="D174" t="s">
        <v>770</v>
      </c>
      <c r="E174" t="s">
        <v>771</v>
      </c>
      <c r="F174" t="s">
        <v>70</v>
      </c>
    </row>
    <row r="175" spans="4:6" x14ac:dyDescent="0.25">
      <c r="D175" t="s">
        <v>772</v>
      </c>
      <c r="E175" t="s">
        <v>773</v>
      </c>
      <c r="F175" t="s">
        <v>774</v>
      </c>
    </row>
    <row r="176" spans="4:6" x14ac:dyDescent="0.25">
      <c r="D176" t="s">
        <v>775</v>
      </c>
      <c r="E176" t="s">
        <v>71</v>
      </c>
      <c r="F176" t="s">
        <v>776</v>
      </c>
    </row>
    <row r="177" spans="4:6" x14ac:dyDescent="0.25">
      <c r="D177" t="s">
        <v>777</v>
      </c>
      <c r="E177" t="s">
        <v>72</v>
      </c>
      <c r="F177" t="s">
        <v>778</v>
      </c>
    </row>
    <row r="178" spans="4:6" x14ac:dyDescent="0.25">
      <c r="D178" t="s">
        <v>779</v>
      </c>
      <c r="E178" t="s">
        <v>780</v>
      </c>
      <c r="F178" t="s">
        <v>73</v>
      </c>
    </row>
    <row r="179" spans="4:6" x14ac:dyDescent="0.25">
      <c r="D179" t="s">
        <v>781</v>
      </c>
      <c r="E179" t="s">
        <v>782</v>
      </c>
      <c r="F179" t="s">
        <v>74</v>
      </c>
    </row>
    <row r="180" spans="4:6" x14ac:dyDescent="0.25">
      <c r="D180" t="s">
        <v>783</v>
      </c>
      <c r="E180" t="s">
        <v>784</v>
      </c>
      <c r="F180" t="s">
        <v>75</v>
      </c>
    </row>
    <row r="181" spans="4:6" x14ac:dyDescent="0.25">
      <c r="D181" t="s">
        <v>785</v>
      </c>
      <c r="E181" t="s">
        <v>786</v>
      </c>
      <c r="F181" t="s">
        <v>787</v>
      </c>
    </row>
    <row r="182" spans="4:6" x14ac:dyDescent="0.25">
      <c r="D182" t="s">
        <v>788</v>
      </c>
      <c r="E182" t="s">
        <v>789</v>
      </c>
      <c r="F182" t="s">
        <v>76</v>
      </c>
    </row>
    <row r="183" spans="4:6" x14ac:dyDescent="0.25">
      <c r="D183" t="s">
        <v>790</v>
      </c>
      <c r="E183" t="s">
        <v>791</v>
      </c>
      <c r="F183" t="s">
        <v>77</v>
      </c>
    </row>
    <row r="184" spans="4:6" x14ac:dyDescent="0.25">
      <c r="D184" t="s">
        <v>792</v>
      </c>
      <c r="E184" t="s">
        <v>793</v>
      </c>
      <c r="F184" t="s">
        <v>794</v>
      </c>
    </row>
    <row r="185" spans="4:6" x14ac:dyDescent="0.25">
      <c r="D185" t="s">
        <v>795</v>
      </c>
      <c r="E185" t="s">
        <v>796</v>
      </c>
      <c r="F185" t="s">
        <v>78</v>
      </c>
    </row>
    <row r="186" spans="4:6" x14ac:dyDescent="0.25">
      <c r="D186" t="s">
        <v>797</v>
      </c>
      <c r="E186" t="s">
        <v>798</v>
      </c>
      <c r="F186" t="s">
        <v>79</v>
      </c>
    </row>
    <row r="187" spans="4:6" x14ac:dyDescent="0.25">
      <c r="D187" t="s">
        <v>799</v>
      </c>
      <c r="E187" t="s">
        <v>800</v>
      </c>
      <c r="F187" t="s">
        <v>80</v>
      </c>
    </row>
    <row r="188" spans="4:6" x14ac:dyDescent="0.25">
      <c r="D188" t="s">
        <v>828</v>
      </c>
      <c r="E188" t="s">
        <v>801</v>
      </c>
      <c r="F188" t="s">
        <v>81</v>
      </c>
    </row>
    <row r="189" spans="4:6" x14ac:dyDescent="0.25">
      <c r="D189" t="s">
        <v>829</v>
      </c>
      <c r="E189" t="s">
        <v>802</v>
      </c>
      <c r="F189" t="s">
        <v>82</v>
      </c>
    </row>
    <row r="190" spans="4:6" x14ac:dyDescent="0.25">
      <c r="D190" t="s">
        <v>830</v>
      </c>
      <c r="E190" t="s">
        <v>803</v>
      </c>
      <c r="F190" t="s">
        <v>84</v>
      </c>
    </row>
    <row r="191" spans="4:6" x14ac:dyDescent="0.25">
      <c r="D191" t="s">
        <v>831</v>
      </c>
      <c r="E191" t="s">
        <v>804</v>
      </c>
      <c r="F191" t="s">
        <v>85</v>
      </c>
    </row>
    <row r="192" spans="4:6" x14ac:dyDescent="0.25">
      <c r="D192" t="s">
        <v>832</v>
      </c>
      <c r="E192" t="s">
        <v>805</v>
      </c>
      <c r="F192" t="s">
        <v>87</v>
      </c>
    </row>
    <row r="193" spans="4:6" x14ac:dyDescent="0.25">
      <c r="D193" t="s">
        <v>833</v>
      </c>
      <c r="E193" t="s">
        <v>806</v>
      </c>
      <c r="F193" t="s">
        <v>88</v>
      </c>
    </row>
    <row r="194" spans="4:6" x14ac:dyDescent="0.25">
      <c r="D194" t="s">
        <v>834</v>
      </c>
      <c r="E194" t="s">
        <v>807</v>
      </c>
      <c r="F194" t="s">
        <v>808</v>
      </c>
    </row>
    <row r="195" spans="4:6" x14ac:dyDescent="0.25">
      <c r="D195" t="s">
        <v>835</v>
      </c>
      <c r="E195" t="s">
        <v>809</v>
      </c>
      <c r="F195" t="s">
        <v>238</v>
      </c>
    </row>
    <row r="196" spans="4:6" x14ac:dyDescent="0.25">
      <c r="D196" t="s">
        <v>836</v>
      </c>
      <c r="E196" t="s">
        <v>810</v>
      </c>
      <c r="F196" t="s">
        <v>239</v>
      </c>
    </row>
    <row r="197" spans="4:6" x14ac:dyDescent="0.25">
      <c r="D197" t="s">
        <v>837</v>
      </c>
      <c r="E197" t="s">
        <v>811</v>
      </c>
      <c r="F197" t="s">
        <v>240</v>
      </c>
    </row>
    <row r="198" spans="4:6" x14ac:dyDescent="0.25">
      <c r="D198" t="s">
        <v>838</v>
      </c>
      <c r="E198" t="s">
        <v>812</v>
      </c>
      <c r="F198" t="s">
        <v>241</v>
      </c>
    </row>
    <row r="199" spans="4:6" x14ac:dyDescent="0.25">
      <c r="D199" t="s">
        <v>839</v>
      </c>
      <c r="E199" t="s">
        <v>813</v>
      </c>
      <c r="F199" t="s">
        <v>89</v>
      </c>
    </row>
    <row r="200" spans="4:6" x14ac:dyDescent="0.25">
      <c r="D200" t="s">
        <v>840</v>
      </c>
      <c r="E200" t="s">
        <v>814</v>
      </c>
      <c r="F200" t="s">
        <v>90</v>
      </c>
    </row>
    <row r="201" spans="4:6" x14ac:dyDescent="0.25">
      <c r="D201" t="s">
        <v>841</v>
      </c>
      <c r="E201" t="s">
        <v>815</v>
      </c>
      <c r="F201" t="s">
        <v>91</v>
      </c>
    </row>
    <row r="202" spans="4:6" x14ac:dyDescent="0.25">
      <c r="D202" t="s">
        <v>842</v>
      </c>
      <c r="E202" t="s">
        <v>816</v>
      </c>
      <c r="F202" t="s">
        <v>92</v>
      </c>
    </row>
    <row r="203" spans="4:6" x14ac:dyDescent="0.25">
      <c r="D203" t="s">
        <v>843</v>
      </c>
      <c r="E203" t="s">
        <v>817</v>
      </c>
      <c r="F203" t="s">
        <v>818</v>
      </c>
    </row>
    <row r="204" spans="4:6" x14ac:dyDescent="0.25">
      <c r="D204" t="s">
        <v>844</v>
      </c>
      <c r="E204" t="s">
        <v>819</v>
      </c>
      <c r="F204" t="s">
        <v>820</v>
      </c>
    </row>
    <row r="205" spans="4:6" x14ac:dyDescent="0.25">
      <c r="D205" t="s">
        <v>845</v>
      </c>
      <c r="E205" t="s">
        <v>821</v>
      </c>
      <c r="F205" t="s">
        <v>236</v>
      </c>
    </row>
    <row r="206" spans="4:6" x14ac:dyDescent="0.25">
      <c r="D206" t="s">
        <v>846</v>
      </c>
      <c r="E206" t="s">
        <v>822</v>
      </c>
      <c r="F206" t="s">
        <v>93</v>
      </c>
    </row>
    <row r="207" spans="4:6" x14ac:dyDescent="0.25">
      <c r="D207" t="s">
        <v>847</v>
      </c>
      <c r="E207" t="s">
        <v>823</v>
      </c>
      <c r="F207" t="s">
        <v>94</v>
      </c>
    </row>
    <row r="208" spans="4:6" x14ac:dyDescent="0.25">
      <c r="D208" t="s">
        <v>848</v>
      </c>
      <c r="E208" t="s">
        <v>824</v>
      </c>
      <c r="F208" t="s">
        <v>95</v>
      </c>
    </row>
    <row r="209" spans="4:6" x14ac:dyDescent="0.25">
      <c r="D209" t="s">
        <v>849</v>
      </c>
      <c r="E209" t="s">
        <v>825</v>
      </c>
      <c r="F209" t="s">
        <v>826</v>
      </c>
    </row>
    <row r="210" spans="4:6" x14ac:dyDescent="0.25">
      <c r="D210" t="s">
        <v>850</v>
      </c>
      <c r="E210" t="s">
        <v>827</v>
      </c>
      <c r="F210" t="s">
        <v>96</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3"/>
  <sheetViews>
    <sheetView topLeftCell="A19" zoomScaleNormal="100" workbookViewId="0">
      <selection activeCell="A30" sqref="A30"/>
    </sheetView>
  </sheetViews>
  <sheetFormatPr baseColWidth="10" defaultRowHeight="15" x14ac:dyDescent="0.25"/>
  <cols>
    <col min="1" max="1" width="53.28515625" customWidth="1"/>
    <col min="2" max="2" width="83.5703125" customWidth="1"/>
    <col min="3" max="3" width="58.28515625" customWidth="1"/>
    <col min="4" max="4" width="26.28515625" customWidth="1"/>
    <col min="5" max="5" width="23.28515625" customWidth="1"/>
  </cols>
  <sheetData>
    <row r="1" spans="1:5" ht="23.25" customHeight="1" x14ac:dyDescent="0.35">
      <c r="A1" s="21" t="s">
        <v>261</v>
      </c>
    </row>
    <row r="3" spans="1:5" ht="18.75" customHeight="1" x14ac:dyDescent="0.25">
      <c r="A3" s="22" t="s">
        <v>262</v>
      </c>
    </row>
    <row r="4" spans="1:5" ht="15.75" customHeight="1" x14ac:dyDescent="0.25"/>
    <row r="5" spans="1:5" ht="48" customHeight="1" x14ac:dyDescent="0.25">
      <c r="A5" s="24" t="s">
        <v>263</v>
      </c>
      <c r="B5" s="25" t="s">
        <v>264</v>
      </c>
      <c r="C5" s="25" t="s">
        <v>265</v>
      </c>
      <c r="D5" s="25" t="s">
        <v>266</v>
      </c>
      <c r="E5" s="26" t="s">
        <v>267</v>
      </c>
    </row>
    <row r="6" spans="1:5" ht="15.75" customHeight="1" x14ac:dyDescent="0.25">
      <c r="B6" s="27"/>
      <c r="C6" s="27"/>
      <c r="D6" s="27"/>
      <c r="E6" s="27"/>
    </row>
    <row r="7" spans="1:5" x14ac:dyDescent="0.25">
      <c r="A7" s="28" t="s">
        <v>121</v>
      </c>
      <c r="B7" s="29" t="s">
        <v>268</v>
      </c>
      <c r="C7" s="19"/>
      <c r="D7" s="19"/>
      <c r="E7" s="20"/>
    </row>
    <row r="8" spans="1:5" ht="74.25" customHeight="1" x14ac:dyDescent="0.25">
      <c r="A8" s="30"/>
      <c r="B8" s="31" t="s">
        <v>269</v>
      </c>
      <c r="C8" s="31" t="s">
        <v>270</v>
      </c>
      <c r="D8" s="31" t="s">
        <v>271</v>
      </c>
      <c r="E8" s="32" t="s">
        <v>271</v>
      </c>
    </row>
    <row r="9" spans="1:5" ht="45" customHeight="1" x14ac:dyDescent="0.25">
      <c r="A9" s="30"/>
      <c r="B9" s="31" t="s">
        <v>272</v>
      </c>
      <c r="C9" s="31" t="s">
        <v>273</v>
      </c>
      <c r="D9" s="31" t="s">
        <v>271</v>
      </c>
      <c r="E9" s="32" t="s">
        <v>271</v>
      </c>
    </row>
    <row r="10" spans="1:5" ht="15.75" customHeight="1" x14ac:dyDescent="0.25">
      <c r="A10" s="33"/>
      <c r="B10" s="34" t="s">
        <v>274</v>
      </c>
      <c r="C10" s="34" t="s">
        <v>275</v>
      </c>
      <c r="D10" s="34" t="s">
        <v>271</v>
      </c>
      <c r="E10" s="35" t="s">
        <v>271</v>
      </c>
    </row>
    <row r="11" spans="1:5" ht="15.75" customHeight="1" x14ac:dyDescent="0.25"/>
    <row r="12" spans="1:5" x14ac:dyDescent="0.25">
      <c r="A12" s="28" t="s">
        <v>276</v>
      </c>
      <c r="B12" s="19"/>
      <c r="C12" s="19"/>
      <c r="D12" s="19"/>
      <c r="E12" s="20"/>
    </row>
    <row r="13" spans="1:5" ht="45" customHeight="1" x14ac:dyDescent="0.25">
      <c r="A13" s="36" t="s">
        <v>277</v>
      </c>
      <c r="B13" s="31" t="s">
        <v>278</v>
      </c>
      <c r="C13" s="37" t="s">
        <v>279</v>
      </c>
      <c r="D13" s="31" t="s">
        <v>271</v>
      </c>
      <c r="E13" s="32" t="s">
        <v>271</v>
      </c>
    </row>
    <row r="14" spans="1:5" ht="75" customHeight="1" x14ac:dyDescent="0.25">
      <c r="A14" s="36" t="s">
        <v>126</v>
      </c>
      <c r="B14" s="31" t="s">
        <v>280</v>
      </c>
      <c r="C14" s="37" t="s">
        <v>281</v>
      </c>
      <c r="D14" s="31" t="s">
        <v>282</v>
      </c>
      <c r="E14" s="32" t="s">
        <v>283</v>
      </c>
    </row>
    <row r="15" spans="1:5" ht="75" customHeight="1" x14ac:dyDescent="0.25">
      <c r="A15" s="36" t="s">
        <v>284</v>
      </c>
      <c r="B15" s="31" t="s">
        <v>285</v>
      </c>
      <c r="C15" s="37" t="s">
        <v>286</v>
      </c>
      <c r="D15" s="31" t="s">
        <v>271</v>
      </c>
      <c r="E15" s="32" t="s">
        <v>271</v>
      </c>
    </row>
    <row r="16" spans="1:5" ht="60" customHeight="1" x14ac:dyDescent="0.25">
      <c r="A16" s="36" t="s">
        <v>287</v>
      </c>
      <c r="B16" s="31" t="s">
        <v>288</v>
      </c>
      <c r="C16" s="37" t="s">
        <v>289</v>
      </c>
      <c r="D16" s="31" t="s">
        <v>271</v>
      </c>
      <c r="E16" s="32" t="s">
        <v>271</v>
      </c>
    </row>
    <row r="17" spans="1:5" ht="75" customHeight="1" x14ac:dyDescent="0.25">
      <c r="A17" s="36" t="s">
        <v>290</v>
      </c>
      <c r="B17" s="31" t="s">
        <v>291</v>
      </c>
      <c r="C17" s="37" t="s">
        <v>292</v>
      </c>
      <c r="D17" s="31" t="s">
        <v>283</v>
      </c>
      <c r="E17" s="32" t="s">
        <v>283</v>
      </c>
    </row>
    <row r="18" spans="1:5" ht="45" customHeight="1" x14ac:dyDescent="0.25">
      <c r="A18" s="15" t="s">
        <v>293</v>
      </c>
      <c r="B18" s="16" t="s">
        <v>294</v>
      </c>
      <c r="C18" s="17" t="s">
        <v>295</v>
      </c>
      <c r="D18" s="16" t="s">
        <v>271</v>
      </c>
      <c r="E18" s="18" t="s">
        <v>283</v>
      </c>
    </row>
    <row r="19" spans="1:5" ht="105.75" customHeight="1" x14ac:dyDescent="0.25">
      <c r="A19" s="38" t="s">
        <v>1022</v>
      </c>
      <c r="B19" s="34" t="s">
        <v>1023</v>
      </c>
      <c r="C19" s="34" t="s">
        <v>1024</v>
      </c>
      <c r="D19" s="34" t="s">
        <v>271</v>
      </c>
      <c r="E19" s="35" t="s">
        <v>283</v>
      </c>
    </row>
    <row r="22" spans="1:5" ht="18.75" customHeight="1" x14ac:dyDescent="0.25">
      <c r="A22" s="39" t="s">
        <v>296</v>
      </c>
    </row>
    <row r="24" spans="1:5" ht="31.5" customHeight="1" x14ac:dyDescent="0.25">
      <c r="A24" s="117" t="s">
        <v>297</v>
      </c>
      <c r="B24" s="117"/>
      <c r="C24" s="117"/>
      <c r="D24" s="117"/>
      <c r="E24" s="117"/>
    </row>
    <row r="26" spans="1:5" ht="78.75" customHeight="1" x14ac:dyDescent="0.25">
      <c r="A26" s="118" t="s">
        <v>312</v>
      </c>
      <c r="B26" s="118"/>
      <c r="C26" s="118"/>
      <c r="D26" s="118"/>
      <c r="E26" s="118"/>
    </row>
    <row r="28" spans="1:5" ht="31.5" customHeight="1" x14ac:dyDescent="0.25">
      <c r="A28" s="117" t="s">
        <v>313</v>
      </c>
      <c r="B28" s="117"/>
      <c r="C28" s="117"/>
      <c r="D28" s="117"/>
      <c r="E28" s="117"/>
    </row>
    <row r="31" spans="1:5" ht="18.75" customHeight="1" x14ac:dyDescent="0.3">
      <c r="A31" s="40" t="s">
        <v>298</v>
      </c>
    </row>
    <row r="33" spans="1:5" ht="46.5" customHeight="1" x14ac:dyDescent="0.25">
      <c r="A33" s="117" t="s">
        <v>1026</v>
      </c>
      <c r="B33" s="117"/>
      <c r="C33" s="117"/>
      <c r="D33" s="117"/>
      <c r="E33" s="117"/>
    </row>
    <row r="53" spans="1:1" x14ac:dyDescent="0.25">
      <c r="A53" s="23" t="s">
        <v>1019</v>
      </c>
    </row>
  </sheetData>
  <mergeCells count="4">
    <mergeCell ref="A24:E24"/>
    <mergeCell ref="A26:E26"/>
    <mergeCell ref="A28:E28"/>
    <mergeCell ref="A33:E33"/>
  </mergeCells>
  <pageMargins left="0.7" right="0.7" top="0.75" bottom="0.75" header="0.3" footer="0.3"/>
  <pageSetup paperSize="9" scale="3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98"/>
  <sheetViews>
    <sheetView topLeftCell="A51" zoomScaleNormal="100" zoomScaleSheetLayoutView="100" workbookViewId="0">
      <selection activeCell="B28" sqref="B28"/>
    </sheetView>
  </sheetViews>
  <sheetFormatPr baseColWidth="10" defaultRowHeight="15" x14ac:dyDescent="0.25"/>
  <cols>
    <col min="1" max="1" width="13.28515625" customWidth="1"/>
    <col min="2" max="2" width="87.28515625" customWidth="1"/>
    <col min="3" max="3" width="15.5703125" customWidth="1"/>
  </cols>
  <sheetData>
    <row r="1" spans="1:8" x14ac:dyDescent="0.25">
      <c r="A1" s="42" t="s">
        <v>962</v>
      </c>
      <c r="B1" s="42" t="s">
        <v>963</v>
      </c>
      <c r="C1" s="42" t="s">
        <v>964</v>
      </c>
      <c r="D1" s="42" t="s">
        <v>965</v>
      </c>
      <c r="G1" s="43"/>
      <c r="H1" s="43"/>
    </row>
    <row r="2" spans="1:8" x14ac:dyDescent="0.25">
      <c r="A2" s="42"/>
      <c r="B2" s="42"/>
      <c r="C2" s="42"/>
      <c r="D2" s="42"/>
      <c r="G2" s="43"/>
      <c r="H2" s="43"/>
    </row>
    <row r="3" spans="1:8" x14ac:dyDescent="0.25">
      <c r="A3" s="42" t="s">
        <v>966</v>
      </c>
      <c r="B3" s="42"/>
      <c r="C3" s="42"/>
      <c r="D3" s="42"/>
      <c r="G3" s="43"/>
      <c r="H3" s="43"/>
    </row>
    <row r="4" spans="1:8" x14ac:dyDescent="0.25">
      <c r="A4" s="42" t="s">
        <v>967</v>
      </c>
      <c r="B4" s="42"/>
      <c r="C4" s="42"/>
      <c r="D4" s="42"/>
      <c r="G4" s="43"/>
      <c r="H4" s="43"/>
    </row>
    <row r="5" spans="1:8" x14ac:dyDescent="0.25">
      <c r="A5" s="43"/>
      <c r="B5" s="43"/>
      <c r="C5" s="43"/>
      <c r="D5" s="43"/>
    </row>
    <row r="6" spans="1:8" ht="15.75" customHeight="1" x14ac:dyDescent="0.25">
      <c r="A6" s="44" t="s">
        <v>161</v>
      </c>
      <c r="B6" s="44" t="s">
        <v>162</v>
      </c>
      <c r="C6" s="43"/>
      <c r="D6" s="43"/>
    </row>
    <row r="7" spans="1:8" x14ac:dyDescent="0.25">
      <c r="A7" s="43"/>
      <c r="B7" s="43"/>
      <c r="C7" s="43"/>
      <c r="D7" s="43"/>
    </row>
    <row r="8" spans="1:8" x14ac:dyDescent="0.25">
      <c r="A8" s="43" t="s">
        <v>857</v>
      </c>
      <c r="B8" s="43" t="s">
        <v>163</v>
      </c>
      <c r="C8" s="43" t="s">
        <v>319</v>
      </c>
      <c r="D8" s="43" t="s">
        <v>320</v>
      </c>
    </row>
    <row r="9" spans="1:8" x14ac:dyDescent="0.25">
      <c r="A9" s="43" t="s">
        <v>160</v>
      </c>
      <c r="B9" s="43" t="s">
        <v>160</v>
      </c>
      <c r="C9" s="43" t="s">
        <v>322</v>
      </c>
      <c r="D9" s="43" t="s">
        <v>323</v>
      </c>
    </row>
    <row r="10" spans="1:8" x14ac:dyDescent="0.25">
      <c r="A10" s="43" t="s">
        <v>160</v>
      </c>
      <c r="B10" s="43" t="s">
        <v>160</v>
      </c>
      <c r="C10" s="43" t="s">
        <v>325</v>
      </c>
      <c r="D10" s="43" t="s">
        <v>326</v>
      </c>
    </row>
    <row r="11" spans="1:8" x14ac:dyDescent="0.25">
      <c r="A11" s="43" t="s">
        <v>160</v>
      </c>
      <c r="B11" s="43" t="s">
        <v>160</v>
      </c>
      <c r="C11" s="43" t="s">
        <v>328</v>
      </c>
      <c r="D11" s="43" t="s">
        <v>9</v>
      </c>
    </row>
    <row r="12" spans="1:8" x14ac:dyDescent="0.25">
      <c r="A12" s="43" t="s">
        <v>858</v>
      </c>
      <c r="B12" s="43" t="s">
        <v>164</v>
      </c>
      <c r="C12" s="43" t="s">
        <v>330</v>
      </c>
      <c r="D12" s="43" t="s">
        <v>331</v>
      </c>
    </row>
    <row r="13" spans="1:8" x14ac:dyDescent="0.25">
      <c r="A13" s="43" t="s">
        <v>160</v>
      </c>
      <c r="B13" s="43" t="s">
        <v>160</v>
      </c>
      <c r="C13" s="43" t="s">
        <v>333</v>
      </c>
      <c r="D13" s="43" t="s">
        <v>334</v>
      </c>
    </row>
    <row r="14" spans="1:8" x14ac:dyDescent="0.25">
      <c r="A14" s="43" t="s">
        <v>160</v>
      </c>
      <c r="B14" s="43" t="s">
        <v>160</v>
      </c>
      <c r="C14" s="43" t="s">
        <v>336</v>
      </c>
      <c r="D14" s="43" t="s">
        <v>337</v>
      </c>
    </row>
    <row r="15" spans="1:8" x14ac:dyDescent="0.25">
      <c r="A15" s="43" t="s">
        <v>859</v>
      </c>
      <c r="B15" s="43" t="s">
        <v>165</v>
      </c>
      <c r="C15" s="43" t="s">
        <v>339</v>
      </c>
      <c r="D15" s="43" t="s">
        <v>10</v>
      </c>
    </row>
    <row r="16" spans="1:8" x14ac:dyDescent="0.25">
      <c r="A16" s="43" t="s">
        <v>160</v>
      </c>
      <c r="B16" s="43" t="s">
        <v>160</v>
      </c>
      <c r="C16" s="43" t="s">
        <v>341</v>
      </c>
      <c r="D16" s="43" t="s">
        <v>11</v>
      </c>
    </row>
    <row r="17" spans="1:4" x14ac:dyDescent="0.25">
      <c r="A17" s="43" t="s">
        <v>860</v>
      </c>
      <c r="B17" s="43" t="s">
        <v>166</v>
      </c>
      <c r="C17" s="43" t="s">
        <v>343</v>
      </c>
      <c r="D17" s="43" t="s">
        <v>344</v>
      </c>
    </row>
    <row r="18" spans="1:4" x14ac:dyDescent="0.25">
      <c r="A18" s="43" t="s">
        <v>160</v>
      </c>
      <c r="B18" s="43" t="s">
        <v>160</v>
      </c>
      <c r="C18" s="43" t="s">
        <v>346</v>
      </c>
      <c r="D18" s="43" t="s">
        <v>347</v>
      </c>
    </row>
    <row r="19" spans="1:4" x14ac:dyDescent="0.25">
      <c r="A19" s="43" t="s">
        <v>160</v>
      </c>
      <c r="B19" s="43" t="s">
        <v>160</v>
      </c>
      <c r="C19" s="43" t="s">
        <v>349</v>
      </c>
      <c r="D19" s="43" t="s">
        <v>13</v>
      </c>
    </row>
    <row r="20" spans="1:4" x14ac:dyDescent="0.25">
      <c r="A20" s="43"/>
      <c r="B20" s="43"/>
      <c r="C20" s="43"/>
      <c r="D20" s="43"/>
    </row>
    <row r="21" spans="1:4" ht="15.75" customHeight="1" x14ac:dyDescent="0.25">
      <c r="A21" s="44" t="s">
        <v>167</v>
      </c>
      <c r="B21" s="44" t="s">
        <v>168</v>
      </c>
      <c r="C21" s="43"/>
      <c r="D21" s="43"/>
    </row>
    <row r="22" spans="1:4" x14ac:dyDescent="0.25">
      <c r="A22" s="43"/>
      <c r="B22" s="43"/>
      <c r="C22" s="43"/>
      <c r="D22" s="43"/>
    </row>
    <row r="23" spans="1:4" x14ac:dyDescent="0.25">
      <c r="A23" s="43" t="s">
        <v>861</v>
      </c>
      <c r="B23" s="43" t="s">
        <v>862</v>
      </c>
      <c r="C23" s="43" t="s">
        <v>351</v>
      </c>
      <c r="D23" s="43" t="s">
        <v>352</v>
      </c>
    </row>
    <row r="24" spans="1:4" x14ac:dyDescent="0.25">
      <c r="A24" s="43" t="s">
        <v>160</v>
      </c>
      <c r="B24" s="43" t="s">
        <v>160</v>
      </c>
      <c r="C24" s="43" t="s">
        <v>354</v>
      </c>
      <c r="D24" s="43" t="s">
        <v>355</v>
      </c>
    </row>
    <row r="25" spans="1:4" x14ac:dyDescent="0.25">
      <c r="A25" s="43" t="s">
        <v>160</v>
      </c>
      <c r="B25" s="43" t="s">
        <v>160</v>
      </c>
      <c r="C25" s="43" t="s">
        <v>357</v>
      </c>
      <c r="D25" s="43" t="s">
        <v>358</v>
      </c>
    </row>
    <row r="26" spans="1:4" x14ac:dyDescent="0.25">
      <c r="A26" s="43" t="s">
        <v>863</v>
      </c>
      <c r="B26" s="43" t="s">
        <v>864</v>
      </c>
      <c r="C26" s="43" t="s">
        <v>360</v>
      </c>
      <c r="D26" s="43" t="s">
        <v>361</v>
      </c>
    </row>
    <row r="27" spans="1:4" x14ac:dyDescent="0.25">
      <c r="A27" s="43" t="s">
        <v>160</v>
      </c>
      <c r="B27" s="43" t="s">
        <v>160</v>
      </c>
      <c r="C27" s="43" t="s">
        <v>363</v>
      </c>
      <c r="D27" s="43" t="s">
        <v>169</v>
      </c>
    </row>
    <row r="28" spans="1:4" x14ac:dyDescent="0.25">
      <c r="A28" s="43" t="s">
        <v>160</v>
      </c>
      <c r="B28" s="43" t="s">
        <v>160</v>
      </c>
      <c r="C28" s="43" t="s">
        <v>365</v>
      </c>
      <c r="D28" s="43" t="s">
        <v>366</v>
      </c>
    </row>
    <row r="29" spans="1:4" x14ac:dyDescent="0.25">
      <c r="A29" s="43" t="s">
        <v>160</v>
      </c>
      <c r="B29" s="43" t="s">
        <v>160</v>
      </c>
      <c r="C29" s="43" t="s">
        <v>368</v>
      </c>
      <c r="D29" s="43" t="s">
        <v>15</v>
      </c>
    </row>
    <row r="30" spans="1:4" x14ac:dyDescent="0.25">
      <c r="A30" s="43" t="s">
        <v>160</v>
      </c>
      <c r="B30" s="43" t="s">
        <v>160</v>
      </c>
      <c r="C30" s="43" t="s">
        <v>370</v>
      </c>
      <c r="D30" s="43" t="s">
        <v>14</v>
      </c>
    </row>
    <row r="31" spans="1:4" x14ac:dyDescent="0.25">
      <c r="A31" s="43" t="s">
        <v>865</v>
      </c>
      <c r="B31" s="43" t="s">
        <v>866</v>
      </c>
      <c r="C31" s="43" t="s">
        <v>372</v>
      </c>
      <c r="D31" s="43" t="s">
        <v>373</v>
      </c>
    </row>
    <row r="32" spans="1:4" x14ac:dyDescent="0.25">
      <c r="A32" s="43" t="s">
        <v>160</v>
      </c>
      <c r="B32" s="43" t="s">
        <v>160</v>
      </c>
      <c r="C32" s="43" t="s">
        <v>375</v>
      </c>
      <c r="D32" s="43" t="s">
        <v>376</v>
      </c>
    </row>
    <row r="33" spans="1:4" x14ac:dyDescent="0.25">
      <c r="A33" s="43" t="s">
        <v>160</v>
      </c>
      <c r="B33" s="43" t="s">
        <v>160</v>
      </c>
      <c r="C33" s="43" t="s">
        <v>378</v>
      </c>
      <c r="D33" s="43" t="s">
        <v>379</v>
      </c>
    </row>
    <row r="34" spans="1:4" x14ac:dyDescent="0.25">
      <c r="A34" s="43" t="s">
        <v>160</v>
      </c>
      <c r="B34" s="43" t="s">
        <v>160</v>
      </c>
      <c r="C34" s="43" t="s">
        <v>381</v>
      </c>
      <c r="D34" s="43" t="s">
        <v>382</v>
      </c>
    </row>
    <row r="35" spans="1:4" x14ac:dyDescent="0.25">
      <c r="A35" s="43" t="s">
        <v>160</v>
      </c>
      <c r="B35" s="43" t="s">
        <v>160</v>
      </c>
      <c r="C35" s="43" t="s">
        <v>384</v>
      </c>
      <c r="D35" s="43" t="s">
        <v>385</v>
      </c>
    </row>
    <row r="36" spans="1:4" x14ac:dyDescent="0.25">
      <c r="A36" s="43" t="s">
        <v>160</v>
      </c>
      <c r="B36" s="43" t="s">
        <v>160</v>
      </c>
      <c r="C36" s="43" t="s">
        <v>387</v>
      </c>
      <c r="D36" s="43" t="s">
        <v>388</v>
      </c>
    </row>
    <row r="37" spans="1:4" x14ac:dyDescent="0.25">
      <c r="A37" s="43" t="s">
        <v>160</v>
      </c>
      <c r="B37" s="43" t="s">
        <v>160</v>
      </c>
      <c r="C37" s="43" t="s">
        <v>390</v>
      </c>
      <c r="D37" s="43" t="s">
        <v>391</v>
      </c>
    </row>
    <row r="38" spans="1:4" x14ac:dyDescent="0.25">
      <c r="A38" s="43" t="s">
        <v>160</v>
      </c>
      <c r="B38" s="43" t="s">
        <v>160</v>
      </c>
      <c r="C38" s="43" t="s">
        <v>393</v>
      </c>
      <c r="D38" s="43" t="s">
        <v>394</v>
      </c>
    </row>
    <row r="39" spans="1:4" x14ac:dyDescent="0.25">
      <c r="A39" s="43" t="s">
        <v>867</v>
      </c>
      <c r="B39" s="43" t="s">
        <v>16</v>
      </c>
      <c r="C39" s="43" t="s">
        <v>396</v>
      </c>
      <c r="D39" s="43" t="s">
        <v>16</v>
      </c>
    </row>
    <row r="40" spans="1:4" x14ac:dyDescent="0.25">
      <c r="A40" s="43" t="s">
        <v>868</v>
      </c>
      <c r="B40" s="43" t="s">
        <v>869</v>
      </c>
      <c r="C40" s="43" t="s">
        <v>398</v>
      </c>
      <c r="D40" s="43" t="s">
        <v>17</v>
      </c>
    </row>
    <row r="41" spans="1:4" x14ac:dyDescent="0.25">
      <c r="A41" s="43" t="s">
        <v>160</v>
      </c>
      <c r="B41" s="43" t="s">
        <v>160</v>
      </c>
      <c r="C41" s="43" t="s">
        <v>400</v>
      </c>
      <c r="D41" s="43" t="s">
        <v>401</v>
      </c>
    </row>
    <row r="42" spans="1:4" x14ac:dyDescent="0.25">
      <c r="A42" s="43" t="s">
        <v>160</v>
      </c>
      <c r="B42" s="43" t="s">
        <v>160</v>
      </c>
      <c r="C42" s="43" t="s">
        <v>403</v>
      </c>
      <c r="D42" s="43" t="s">
        <v>18</v>
      </c>
    </row>
    <row r="43" spans="1:4" x14ac:dyDescent="0.25">
      <c r="A43" s="43" t="s">
        <v>160</v>
      </c>
      <c r="B43" s="43" t="s">
        <v>160</v>
      </c>
      <c r="C43" s="43" t="s">
        <v>405</v>
      </c>
      <c r="D43" s="43" t="s">
        <v>406</v>
      </c>
    </row>
    <row r="44" spans="1:4" x14ac:dyDescent="0.25">
      <c r="A44" s="43" t="s">
        <v>160</v>
      </c>
      <c r="B44" s="43" t="s">
        <v>160</v>
      </c>
      <c r="C44" s="43" t="s">
        <v>408</v>
      </c>
      <c r="D44" s="43" t="s">
        <v>409</v>
      </c>
    </row>
    <row r="45" spans="1:4" x14ac:dyDescent="0.25">
      <c r="A45" s="43" t="s">
        <v>870</v>
      </c>
      <c r="B45" s="43" t="s">
        <v>170</v>
      </c>
      <c r="C45" s="43" t="s">
        <v>411</v>
      </c>
      <c r="D45" s="43" t="s">
        <v>19</v>
      </c>
    </row>
    <row r="46" spans="1:4" x14ac:dyDescent="0.25">
      <c r="A46" s="43" t="s">
        <v>160</v>
      </c>
      <c r="B46" s="43" t="s">
        <v>160</v>
      </c>
      <c r="C46" s="43" t="s">
        <v>413</v>
      </c>
      <c r="D46" s="43" t="s">
        <v>968</v>
      </c>
    </row>
    <row r="47" spans="1:4" x14ac:dyDescent="0.25">
      <c r="A47" s="43" t="s">
        <v>160</v>
      </c>
      <c r="B47" s="43" t="s">
        <v>160</v>
      </c>
      <c r="C47" s="43" t="s">
        <v>416</v>
      </c>
      <c r="D47" s="43" t="s">
        <v>20</v>
      </c>
    </row>
    <row r="48" spans="1:4" x14ac:dyDescent="0.25">
      <c r="A48" s="43"/>
      <c r="B48" s="43"/>
      <c r="C48" s="43"/>
      <c r="D48" s="43"/>
    </row>
    <row r="49" spans="1:4" ht="15.75" customHeight="1" x14ac:dyDescent="0.25">
      <c r="A49" s="44" t="s">
        <v>171</v>
      </c>
      <c r="B49" s="44" t="s">
        <v>969</v>
      </c>
      <c r="C49" s="43"/>
      <c r="D49" s="43"/>
    </row>
    <row r="50" spans="1:4" x14ac:dyDescent="0.25">
      <c r="A50" s="43"/>
      <c r="B50" s="43"/>
      <c r="C50" s="43"/>
      <c r="D50" s="43"/>
    </row>
    <row r="51" spans="1:4" x14ac:dyDescent="0.25">
      <c r="A51" s="43" t="s">
        <v>871</v>
      </c>
      <c r="B51" s="43" t="s">
        <v>419</v>
      </c>
      <c r="C51" s="43" t="s">
        <v>418</v>
      </c>
      <c r="D51" s="43" t="s">
        <v>419</v>
      </c>
    </row>
    <row r="52" spans="1:4" x14ac:dyDescent="0.25">
      <c r="A52" s="43" t="s">
        <v>1019</v>
      </c>
      <c r="B52" s="43" t="s">
        <v>873</v>
      </c>
      <c r="C52" s="43" t="s">
        <v>421</v>
      </c>
      <c r="D52" s="43" t="s">
        <v>422</v>
      </c>
    </row>
    <row r="53" spans="1:4" x14ac:dyDescent="0.25">
      <c r="A53" s="43"/>
      <c r="B53" s="43"/>
      <c r="C53" s="43"/>
      <c r="D53" s="43"/>
    </row>
    <row r="54" spans="1:4" ht="15.75" customHeight="1" x14ac:dyDescent="0.25">
      <c r="A54" s="44" t="s">
        <v>172</v>
      </c>
      <c r="B54" s="44" t="s">
        <v>970</v>
      </c>
      <c r="C54" s="43"/>
      <c r="D54" s="43"/>
    </row>
    <row r="55" spans="1:4" x14ac:dyDescent="0.25">
      <c r="A55" s="43"/>
      <c r="B55" s="43"/>
      <c r="C55" s="43"/>
      <c r="D55" s="43"/>
    </row>
    <row r="56" spans="1:4" x14ac:dyDescent="0.25">
      <c r="A56" s="43" t="s">
        <v>874</v>
      </c>
      <c r="B56" s="43" t="s">
        <v>875</v>
      </c>
      <c r="C56" s="43" t="s">
        <v>424</v>
      </c>
      <c r="D56" s="43" t="s">
        <v>425</v>
      </c>
    </row>
    <row r="57" spans="1:4" x14ac:dyDescent="0.25">
      <c r="A57" s="43" t="s">
        <v>160</v>
      </c>
      <c r="B57" s="43" t="s">
        <v>160</v>
      </c>
      <c r="C57" s="43" t="s">
        <v>427</v>
      </c>
      <c r="D57" s="43" t="s">
        <v>428</v>
      </c>
    </row>
    <row r="58" spans="1:4" x14ac:dyDescent="0.25">
      <c r="A58" s="43" t="s">
        <v>160</v>
      </c>
      <c r="B58" s="43" t="s">
        <v>160</v>
      </c>
      <c r="C58" s="43" t="s">
        <v>430</v>
      </c>
      <c r="D58" s="43" t="s">
        <v>21</v>
      </c>
    </row>
    <row r="59" spans="1:4" x14ac:dyDescent="0.25">
      <c r="A59" s="43" t="s">
        <v>876</v>
      </c>
      <c r="B59" s="43" t="s">
        <v>877</v>
      </c>
      <c r="C59" s="43" t="s">
        <v>432</v>
      </c>
      <c r="D59" s="43" t="s">
        <v>433</v>
      </c>
    </row>
    <row r="60" spans="1:4" x14ac:dyDescent="0.25">
      <c r="A60" s="43" t="s">
        <v>160</v>
      </c>
      <c r="B60" s="43" t="s">
        <v>160</v>
      </c>
      <c r="C60" s="43" t="s">
        <v>435</v>
      </c>
      <c r="D60" s="43" t="s">
        <v>22</v>
      </c>
    </row>
    <row r="61" spans="1:4" x14ac:dyDescent="0.25">
      <c r="A61" s="43" t="s">
        <v>160</v>
      </c>
      <c r="B61" s="43" t="s">
        <v>160</v>
      </c>
      <c r="C61" s="43" t="s">
        <v>437</v>
      </c>
      <c r="D61" s="43" t="s">
        <v>23</v>
      </c>
    </row>
    <row r="62" spans="1:4" x14ac:dyDescent="0.25">
      <c r="A62" s="43" t="s">
        <v>878</v>
      </c>
      <c r="B62" s="43" t="s">
        <v>879</v>
      </c>
      <c r="C62" s="43" t="s">
        <v>439</v>
      </c>
      <c r="D62" s="43" t="s">
        <v>440</v>
      </c>
    </row>
    <row r="63" spans="1:4" x14ac:dyDescent="0.25">
      <c r="A63" s="43" t="s">
        <v>160</v>
      </c>
      <c r="B63" s="43" t="s">
        <v>160</v>
      </c>
      <c r="C63" s="43" t="s">
        <v>442</v>
      </c>
      <c r="D63" s="43" t="s">
        <v>443</v>
      </c>
    </row>
    <row r="64" spans="1:4" x14ac:dyDescent="0.25">
      <c r="A64" s="43" t="s">
        <v>160</v>
      </c>
      <c r="B64" s="43" t="s">
        <v>160</v>
      </c>
      <c r="C64" s="43" t="s">
        <v>445</v>
      </c>
      <c r="D64" s="43" t="s">
        <v>446</v>
      </c>
    </row>
    <row r="65" spans="1:4" x14ac:dyDescent="0.25">
      <c r="A65" s="43" t="s">
        <v>880</v>
      </c>
      <c r="B65" s="43" t="s">
        <v>173</v>
      </c>
      <c r="C65" s="43" t="s">
        <v>448</v>
      </c>
      <c r="D65" s="43" t="s">
        <v>24</v>
      </c>
    </row>
    <row r="66" spans="1:4" x14ac:dyDescent="0.25">
      <c r="A66" s="43" t="s">
        <v>160</v>
      </c>
      <c r="B66" s="43" t="s">
        <v>160</v>
      </c>
      <c r="C66" s="43" t="s">
        <v>450</v>
      </c>
      <c r="D66" s="43" t="s">
        <v>25</v>
      </c>
    </row>
    <row r="67" spans="1:4" x14ac:dyDescent="0.25">
      <c r="A67" s="43"/>
      <c r="B67" s="43"/>
      <c r="C67" s="43"/>
      <c r="D67" s="43"/>
    </row>
    <row r="68" spans="1:4" ht="15.75" customHeight="1" x14ac:dyDescent="0.25">
      <c r="A68" s="44" t="s">
        <v>174</v>
      </c>
      <c r="B68" s="44" t="s">
        <v>971</v>
      </c>
      <c r="C68" s="43"/>
      <c r="D68" s="43"/>
    </row>
    <row r="69" spans="1:4" x14ac:dyDescent="0.25">
      <c r="A69" s="43"/>
      <c r="B69" s="43"/>
      <c r="C69" s="43"/>
      <c r="D69" s="43"/>
    </row>
    <row r="70" spans="1:4" x14ac:dyDescent="0.25">
      <c r="A70" s="43" t="s">
        <v>881</v>
      </c>
      <c r="B70" s="43" t="s">
        <v>972</v>
      </c>
      <c r="C70" s="43" t="s">
        <v>452</v>
      </c>
      <c r="D70" s="43" t="s">
        <v>972</v>
      </c>
    </row>
    <row r="71" spans="1:4" x14ac:dyDescent="0.25">
      <c r="A71" s="43" t="s">
        <v>882</v>
      </c>
      <c r="B71" s="43" t="s">
        <v>883</v>
      </c>
      <c r="C71" s="43" t="s">
        <v>455</v>
      </c>
      <c r="D71" s="43" t="s">
        <v>456</v>
      </c>
    </row>
    <row r="72" spans="1:4" x14ac:dyDescent="0.25">
      <c r="A72" s="43" t="s">
        <v>160</v>
      </c>
      <c r="B72" s="43" t="s">
        <v>160</v>
      </c>
      <c r="C72" s="43" t="s">
        <v>458</v>
      </c>
      <c r="D72" s="43" t="s">
        <v>459</v>
      </c>
    </row>
    <row r="73" spans="1:4" x14ac:dyDescent="0.25">
      <c r="A73" s="43" t="s">
        <v>160</v>
      </c>
      <c r="B73" s="43" t="s">
        <v>160</v>
      </c>
      <c r="C73" s="43" t="s">
        <v>461</v>
      </c>
      <c r="D73" s="43" t="s">
        <v>462</v>
      </c>
    </row>
    <row r="74" spans="1:4" x14ac:dyDescent="0.25">
      <c r="A74" s="43" t="s">
        <v>884</v>
      </c>
      <c r="B74" s="43" t="s">
        <v>885</v>
      </c>
      <c r="C74" s="43" t="s">
        <v>464</v>
      </c>
      <c r="D74" s="43" t="s">
        <v>465</v>
      </c>
    </row>
    <row r="75" spans="1:4" x14ac:dyDescent="0.25">
      <c r="A75" s="43" t="s">
        <v>160</v>
      </c>
      <c r="B75" s="43" t="s">
        <v>160</v>
      </c>
      <c r="C75" s="43" t="s">
        <v>467</v>
      </c>
      <c r="D75" s="43" t="s">
        <v>468</v>
      </c>
    </row>
    <row r="76" spans="1:4" x14ac:dyDescent="0.25">
      <c r="A76" s="43" t="s">
        <v>886</v>
      </c>
      <c r="B76" s="43" t="s">
        <v>887</v>
      </c>
      <c r="C76" s="43" t="s">
        <v>470</v>
      </c>
      <c r="D76" s="43" t="s">
        <v>973</v>
      </c>
    </row>
    <row r="77" spans="1:4" x14ac:dyDescent="0.25">
      <c r="A77" s="43" t="s">
        <v>160</v>
      </c>
      <c r="B77" s="43" t="s">
        <v>160</v>
      </c>
      <c r="C77" s="43" t="s">
        <v>473</v>
      </c>
      <c r="D77" s="43" t="s">
        <v>974</v>
      </c>
    </row>
    <row r="78" spans="1:4" x14ac:dyDescent="0.25">
      <c r="A78" s="43" t="s">
        <v>888</v>
      </c>
      <c r="B78" s="43" t="s">
        <v>889</v>
      </c>
      <c r="C78" s="43" t="s">
        <v>476</v>
      </c>
      <c r="D78" s="43" t="s">
        <v>477</v>
      </c>
    </row>
    <row r="79" spans="1:4" x14ac:dyDescent="0.25">
      <c r="A79" s="43" t="s">
        <v>160</v>
      </c>
      <c r="B79" s="43" t="s">
        <v>160</v>
      </c>
      <c r="C79" s="43" t="s">
        <v>479</v>
      </c>
      <c r="D79" s="43" t="s">
        <v>480</v>
      </c>
    </row>
    <row r="80" spans="1:4" x14ac:dyDescent="0.25">
      <c r="A80" s="43" t="s">
        <v>890</v>
      </c>
      <c r="B80" s="43" t="s">
        <v>175</v>
      </c>
      <c r="C80" s="43" t="s">
        <v>482</v>
      </c>
      <c r="D80" s="43" t="s">
        <v>26</v>
      </c>
    </row>
    <row r="81" spans="1:4" x14ac:dyDescent="0.25">
      <c r="A81" s="43" t="s">
        <v>160</v>
      </c>
      <c r="B81" s="43" t="s">
        <v>160</v>
      </c>
      <c r="C81" s="43" t="s">
        <v>484</v>
      </c>
      <c r="D81" s="43" t="s">
        <v>975</v>
      </c>
    </row>
    <row r="82" spans="1:4" x14ac:dyDescent="0.25">
      <c r="A82" s="43"/>
      <c r="B82" s="43"/>
      <c r="C82" s="43"/>
      <c r="D82" s="43"/>
    </row>
    <row r="83" spans="1:4" ht="15.75" customHeight="1" x14ac:dyDescent="0.25">
      <c r="A83" s="44" t="s">
        <v>176</v>
      </c>
      <c r="B83" s="44" t="s">
        <v>976</v>
      </c>
      <c r="C83" s="43"/>
      <c r="D83" s="43"/>
    </row>
    <row r="84" spans="1:4" x14ac:dyDescent="0.25">
      <c r="A84" s="43"/>
      <c r="B84" s="43"/>
      <c r="C84" s="43"/>
      <c r="D84" s="43"/>
    </row>
    <row r="85" spans="1:4" x14ac:dyDescent="0.25">
      <c r="A85" s="43" t="s">
        <v>891</v>
      </c>
      <c r="B85" s="43" t="s">
        <v>892</v>
      </c>
      <c r="C85" s="43" t="s">
        <v>486</v>
      </c>
      <c r="D85" s="43" t="s">
        <v>487</v>
      </c>
    </row>
    <row r="86" spans="1:4" x14ac:dyDescent="0.25">
      <c r="A86" s="43" t="s">
        <v>160</v>
      </c>
      <c r="B86" s="43" t="s">
        <v>160</v>
      </c>
      <c r="C86" s="43" t="s">
        <v>489</v>
      </c>
      <c r="D86" s="43" t="s">
        <v>490</v>
      </c>
    </row>
    <row r="87" spans="1:4" x14ac:dyDescent="0.25">
      <c r="A87" s="43" t="s">
        <v>160</v>
      </c>
      <c r="B87" s="43" t="s">
        <v>160</v>
      </c>
      <c r="C87" s="43" t="s">
        <v>492</v>
      </c>
      <c r="D87" s="43" t="s">
        <v>493</v>
      </c>
    </row>
    <row r="88" spans="1:4" x14ac:dyDescent="0.25">
      <c r="A88" s="43" t="s">
        <v>893</v>
      </c>
      <c r="B88" s="43" t="s">
        <v>894</v>
      </c>
      <c r="C88" s="43" t="s">
        <v>495</v>
      </c>
      <c r="D88" s="43" t="s">
        <v>496</v>
      </c>
    </row>
    <row r="89" spans="1:4" x14ac:dyDescent="0.25">
      <c r="A89" s="43" t="s">
        <v>160</v>
      </c>
      <c r="B89" s="43" t="s">
        <v>160</v>
      </c>
      <c r="C89" s="43" t="s">
        <v>498</v>
      </c>
      <c r="D89" s="43" t="s">
        <v>499</v>
      </c>
    </row>
    <row r="90" spans="1:4" x14ac:dyDescent="0.25">
      <c r="A90" s="43" t="s">
        <v>895</v>
      </c>
      <c r="B90" s="43" t="s">
        <v>896</v>
      </c>
      <c r="C90" s="43" t="s">
        <v>501</v>
      </c>
      <c r="D90" s="43" t="s">
        <v>502</v>
      </c>
    </row>
    <row r="91" spans="1:4" x14ac:dyDescent="0.25">
      <c r="A91" s="43"/>
      <c r="B91" s="43"/>
      <c r="C91" s="43"/>
      <c r="D91" s="43"/>
    </row>
    <row r="92" spans="1:4" ht="15.75" customHeight="1" x14ac:dyDescent="0.25">
      <c r="A92" s="44" t="s">
        <v>177</v>
      </c>
      <c r="B92" s="44" t="s">
        <v>178</v>
      </c>
      <c r="C92" s="43"/>
      <c r="D92" s="43"/>
    </row>
    <row r="93" spans="1:4" x14ac:dyDescent="0.25">
      <c r="A93" s="43"/>
      <c r="B93" s="43"/>
      <c r="C93" s="43"/>
      <c r="D93" s="43"/>
    </row>
    <row r="94" spans="1:4" x14ac:dyDescent="0.25">
      <c r="A94" s="43" t="s">
        <v>179</v>
      </c>
      <c r="B94" s="43" t="s">
        <v>180</v>
      </c>
      <c r="C94" s="43" t="s">
        <v>28</v>
      </c>
      <c r="D94" s="43" t="s">
        <v>504</v>
      </c>
    </row>
    <row r="95" spans="1:4" x14ac:dyDescent="0.25">
      <c r="A95" s="43" t="s">
        <v>160</v>
      </c>
      <c r="B95" s="43" t="s">
        <v>160</v>
      </c>
      <c r="C95" s="43" t="s">
        <v>29</v>
      </c>
      <c r="D95" s="43" t="s">
        <v>506</v>
      </c>
    </row>
    <row r="96" spans="1:4" x14ac:dyDescent="0.25">
      <c r="A96" s="43" t="s">
        <v>160</v>
      </c>
      <c r="B96" s="43" t="s">
        <v>160</v>
      </c>
      <c r="C96" s="43" t="s">
        <v>31</v>
      </c>
      <c r="D96" s="43" t="s">
        <v>508</v>
      </c>
    </row>
    <row r="97" spans="1:4" x14ac:dyDescent="0.25">
      <c r="A97" s="43" t="s">
        <v>181</v>
      </c>
      <c r="B97" s="43" t="s">
        <v>897</v>
      </c>
      <c r="C97" s="43" t="s">
        <v>32</v>
      </c>
      <c r="D97" s="43" t="s">
        <v>33</v>
      </c>
    </row>
    <row r="98" spans="1:4" x14ac:dyDescent="0.25">
      <c r="A98" s="43" t="s">
        <v>160</v>
      </c>
      <c r="B98" s="43" t="s">
        <v>160</v>
      </c>
      <c r="C98" s="43" t="s">
        <v>34</v>
      </c>
      <c r="D98" s="43" t="s">
        <v>510</v>
      </c>
    </row>
    <row r="99" spans="1:4" x14ac:dyDescent="0.25">
      <c r="A99" s="43" t="s">
        <v>898</v>
      </c>
      <c r="B99" s="43" t="s">
        <v>182</v>
      </c>
      <c r="C99" s="43" t="s">
        <v>512</v>
      </c>
      <c r="D99" s="43" t="s">
        <v>513</v>
      </c>
    </row>
    <row r="100" spans="1:4" x14ac:dyDescent="0.25">
      <c r="A100" s="43" t="s">
        <v>160</v>
      </c>
      <c r="B100" s="43" t="s">
        <v>160</v>
      </c>
      <c r="C100" s="43" t="s">
        <v>515</v>
      </c>
      <c r="D100" s="43" t="s">
        <v>516</v>
      </c>
    </row>
    <row r="101" spans="1:4" x14ac:dyDescent="0.25">
      <c r="A101" s="43" t="s">
        <v>160</v>
      </c>
      <c r="B101" s="43" t="s">
        <v>160</v>
      </c>
      <c r="C101" s="43" t="s">
        <v>518</v>
      </c>
      <c r="D101" s="43" t="s">
        <v>519</v>
      </c>
    </row>
    <row r="102" spans="1:4" x14ac:dyDescent="0.25">
      <c r="A102" s="43" t="s">
        <v>160</v>
      </c>
      <c r="B102" s="43" t="s">
        <v>160</v>
      </c>
      <c r="C102" s="43" t="s">
        <v>521</v>
      </c>
      <c r="D102" s="43" t="s">
        <v>522</v>
      </c>
    </row>
    <row r="103" spans="1:4" x14ac:dyDescent="0.25">
      <c r="A103" s="43" t="s">
        <v>160</v>
      </c>
      <c r="B103" s="43" t="s">
        <v>160</v>
      </c>
      <c r="C103" s="43" t="s">
        <v>524</v>
      </c>
      <c r="D103" s="43" t="s">
        <v>525</v>
      </c>
    </row>
    <row r="104" spans="1:4" x14ac:dyDescent="0.25">
      <c r="A104" s="43" t="s">
        <v>160</v>
      </c>
      <c r="B104" s="43" t="s">
        <v>160</v>
      </c>
      <c r="C104" s="43" t="s">
        <v>527</v>
      </c>
      <c r="D104" s="43" t="s">
        <v>30</v>
      </c>
    </row>
    <row r="105" spans="1:4" x14ac:dyDescent="0.25">
      <c r="A105" s="43" t="s">
        <v>160</v>
      </c>
      <c r="B105" s="43" t="s">
        <v>160</v>
      </c>
      <c r="C105" s="43" t="s">
        <v>529</v>
      </c>
      <c r="D105" s="43" t="s">
        <v>530</v>
      </c>
    </row>
    <row r="106" spans="1:4" x14ac:dyDescent="0.25">
      <c r="A106" s="43" t="s">
        <v>160</v>
      </c>
      <c r="B106" s="43" t="s">
        <v>160</v>
      </c>
      <c r="C106" s="43" t="s">
        <v>532</v>
      </c>
      <c r="D106" s="43" t="s">
        <v>533</v>
      </c>
    </row>
    <row r="107" spans="1:4" x14ac:dyDescent="0.25">
      <c r="A107" s="43"/>
      <c r="B107" s="43"/>
      <c r="C107" s="43"/>
      <c r="D107" s="43"/>
    </row>
    <row r="108" spans="1:4" ht="15.75" customHeight="1" x14ac:dyDescent="0.25">
      <c r="A108" s="44" t="s">
        <v>183</v>
      </c>
      <c r="B108" s="44" t="s">
        <v>977</v>
      </c>
      <c r="C108" s="43"/>
      <c r="D108" s="43"/>
    </row>
    <row r="109" spans="1:4" x14ac:dyDescent="0.25">
      <c r="A109" s="43"/>
      <c r="B109" s="43"/>
      <c r="C109" s="43"/>
      <c r="D109" s="43"/>
    </row>
    <row r="110" spans="1:4" x14ac:dyDescent="0.25">
      <c r="A110" s="43" t="s">
        <v>899</v>
      </c>
      <c r="B110" s="43" t="s">
        <v>900</v>
      </c>
      <c r="C110" s="43" t="s">
        <v>535</v>
      </c>
      <c r="D110" s="43" t="s">
        <v>536</v>
      </c>
    </row>
    <row r="111" spans="1:4" x14ac:dyDescent="0.25">
      <c r="A111" s="43" t="s">
        <v>160</v>
      </c>
      <c r="B111" s="43" t="s">
        <v>160</v>
      </c>
      <c r="C111" s="43" t="s">
        <v>538</v>
      </c>
      <c r="D111" s="43" t="s">
        <v>539</v>
      </c>
    </row>
    <row r="112" spans="1:4" x14ac:dyDescent="0.25">
      <c r="A112" s="43" t="s">
        <v>160</v>
      </c>
      <c r="B112" s="43" t="s">
        <v>160</v>
      </c>
      <c r="C112" s="43" t="s">
        <v>541</v>
      </c>
      <c r="D112" s="43" t="s">
        <v>542</v>
      </c>
    </row>
    <row r="113" spans="1:4" x14ac:dyDescent="0.25">
      <c r="A113" s="43" t="s">
        <v>160</v>
      </c>
      <c r="B113" s="43" t="s">
        <v>160</v>
      </c>
      <c r="C113" s="43" t="s">
        <v>544</v>
      </c>
      <c r="D113" s="43" t="s">
        <v>545</v>
      </c>
    </row>
    <row r="114" spans="1:4" x14ac:dyDescent="0.25">
      <c r="A114" s="43" t="s">
        <v>901</v>
      </c>
      <c r="B114" s="43" t="s">
        <v>184</v>
      </c>
      <c r="C114" s="43" t="s">
        <v>547</v>
      </c>
      <c r="D114" s="43" t="s">
        <v>35</v>
      </c>
    </row>
    <row r="115" spans="1:4" x14ac:dyDescent="0.25">
      <c r="A115" s="43" t="s">
        <v>160</v>
      </c>
      <c r="B115" s="43" t="s">
        <v>160</v>
      </c>
      <c r="C115" s="43" t="s">
        <v>549</v>
      </c>
      <c r="D115" s="43" t="s">
        <v>550</v>
      </c>
    </row>
    <row r="116" spans="1:4" x14ac:dyDescent="0.25">
      <c r="A116" s="43" t="s">
        <v>160</v>
      </c>
      <c r="B116" s="43" t="s">
        <v>160</v>
      </c>
      <c r="C116" s="43" t="s">
        <v>552</v>
      </c>
      <c r="D116" s="43" t="s">
        <v>553</v>
      </c>
    </row>
    <row r="117" spans="1:4" x14ac:dyDescent="0.25">
      <c r="A117" s="43" t="s">
        <v>160</v>
      </c>
      <c r="B117" s="43" t="s">
        <v>160</v>
      </c>
      <c r="C117" s="43" t="s">
        <v>555</v>
      </c>
      <c r="D117" s="43" t="s">
        <v>36</v>
      </c>
    </row>
    <row r="118" spans="1:4" x14ac:dyDescent="0.25">
      <c r="A118" s="43"/>
      <c r="B118" s="43"/>
      <c r="C118" s="43"/>
      <c r="D118" s="43"/>
    </row>
    <row r="119" spans="1:4" ht="15.75" customHeight="1" x14ac:dyDescent="0.25">
      <c r="A119" s="44" t="s">
        <v>185</v>
      </c>
      <c r="B119" s="44" t="s">
        <v>186</v>
      </c>
      <c r="C119" s="43"/>
      <c r="D119" s="43"/>
    </row>
    <row r="120" spans="1:4" x14ac:dyDescent="0.25">
      <c r="A120" s="43"/>
      <c r="B120" s="43"/>
      <c r="C120" s="43"/>
      <c r="D120" s="43"/>
    </row>
    <row r="121" spans="1:4" x14ac:dyDescent="0.25">
      <c r="A121" s="43" t="s">
        <v>902</v>
      </c>
      <c r="B121" s="43" t="s">
        <v>903</v>
      </c>
      <c r="C121" s="43" t="s">
        <v>557</v>
      </c>
      <c r="D121" s="43" t="s">
        <v>558</v>
      </c>
    </row>
    <row r="122" spans="1:4" x14ac:dyDescent="0.25">
      <c r="A122" s="43" t="s">
        <v>160</v>
      </c>
      <c r="B122" s="43" t="s">
        <v>160</v>
      </c>
      <c r="C122" s="43" t="s">
        <v>560</v>
      </c>
      <c r="D122" s="43" t="s">
        <v>561</v>
      </c>
    </row>
    <row r="123" spans="1:4" x14ac:dyDescent="0.25">
      <c r="A123" s="43" t="s">
        <v>160</v>
      </c>
      <c r="B123" s="43" t="s">
        <v>160</v>
      </c>
      <c r="C123" s="43" t="s">
        <v>563</v>
      </c>
      <c r="D123" s="43" t="s">
        <v>564</v>
      </c>
    </row>
    <row r="124" spans="1:4" x14ac:dyDescent="0.25">
      <c r="A124" s="43" t="s">
        <v>160</v>
      </c>
      <c r="B124" s="43" t="s">
        <v>160</v>
      </c>
      <c r="C124" s="43" t="s">
        <v>566</v>
      </c>
      <c r="D124" s="43" t="s">
        <v>567</v>
      </c>
    </row>
    <row r="125" spans="1:4" x14ac:dyDescent="0.25">
      <c r="A125" s="43" t="s">
        <v>160</v>
      </c>
      <c r="B125" s="43" t="s">
        <v>160</v>
      </c>
      <c r="C125" s="43" t="s">
        <v>569</v>
      </c>
      <c r="D125" s="43" t="s">
        <v>570</v>
      </c>
    </row>
    <row r="126" spans="1:4" x14ac:dyDescent="0.25">
      <c r="A126" s="43" t="s">
        <v>904</v>
      </c>
      <c r="B126" s="43" t="s">
        <v>905</v>
      </c>
      <c r="C126" s="43" t="s">
        <v>572</v>
      </c>
      <c r="D126" s="43" t="s">
        <v>573</v>
      </c>
    </row>
    <row r="127" spans="1:4" x14ac:dyDescent="0.25">
      <c r="A127" s="43" t="s">
        <v>906</v>
      </c>
      <c r="B127" s="43" t="s">
        <v>907</v>
      </c>
      <c r="C127" s="43" t="s">
        <v>575</v>
      </c>
      <c r="D127" s="43" t="s">
        <v>576</v>
      </c>
    </row>
    <row r="128" spans="1:4" x14ac:dyDescent="0.25">
      <c r="A128" s="43" t="s">
        <v>908</v>
      </c>
      <c r="B128" s="43" t="s">
        <v>187</v>
      </c>
      <c r="C128" s="43" t="s">
        <v>578</v>
      </c>
      <c r="D128" s="43" t="s">
        <v>37</v>
      </c>
    </row>
    <row r="129" spans="1:4" x14ac:dyDescent="0.25">
      <c r="A129" s="43" t="s">
        <v>160</v>
      </c>
      <c r="B129" s="43" t="s">
        <v>160</v>
      </c>
      <c r="C129" s="43" t="s">
        <v>580</v>
      </c>
      <c r="D129" s="43" t="s">
        <v>38</v>
      </c>
    </row>
    <row r="130" spans="1:4" x14ac:dyDescent="0.25">
      <c r="A130" s="43" t="s">
        <v>160</v>
      </c>
      <c r="B130" s="43" t="s">
        <v>160</v>
      </c>
      <c r="C130" s="43" t="s">
        <v>582</v>
      </c>
      <c r="D130" s="43" t="s">
        <v>583</v>
      </c>
    </row>
    <row r="131" spans="1:4" x14ac:dyDescent="0.25">
      <c r="A131" s="43" t="s">
        <v>160</v>
      </c>
      <c r="B131" s="43" t="s">
        <v>160</v>
      </c>
      <c r="C131" s="43" t="s">
        <v>585</v>
      </c>
      <c r="D131" s="43" t="s">
        <v>39</v>
      </c>
    </row>
    <row r="132" spans="1:4" x14ac:dyDescent="0.25">
      <c r="A132" s="43" t="s">
        <v>160</v>
      </c>
      <c r="B132" s="43" t="s">
        <v>160</v>
      </c>
      <c r="C132" s="43" t="s">
        <v>587</v>
      </c>
      <c r="D132" s="43" t="s">
        <v>40</v>
      </c>
    </row>
    <row r="133" spans="1:4" x14ac:dyDescent="0.25">
      <c r="A133" s="43" t="s">
        <v>909</v>
      </c>
      <c r="B133" s="43" t="s">
        <v>910</v>
      </c>
      <c r="C133" s="43" t="s">
        <v>589</v>
      </c>
      <c r="D133" s="43" t="s">
        <v>42</v>
      </c>
    </row>
    <row r="134" spans="1:4" x14ac:dyDescent="0.25">
      <c r="A134" s="43" t="s">
        <v>160</v>
      </c>
      <c r="B134" s="43" t="s">
        <v>160</v>
      </c>
      <c r="C134" s="43" t="s">
        <v>591</v>
      </c>
      <c r="D134" s="43" t="s">
        <v>592</v>
      </c>
    </row>
    <row r="135" spans="1:4" x14ac:dyDescent="0.25">
      <c r="A135" s="43" t="s">
        <v>160</v>
      </c>
      <c r="B135" s="43" t="s">
        <v>160</v>
      </c>
      <c r="C135" s="43" t="s">
        <v>594</v>
      </c>
      <c r="D135" s="43" t="s">
        <v>595</v>
      </c>
    </row>
    <row r="136" spans="1:4" x14ac:dyDescent="0.25">
      <c r="A136" s="43" t="s">
        <v>911</v>
      </c>
      <c r="B136" s="43" t="s">
        <v>912</v>
      </c>
      <c r="C136" s="43" t="s">
        <v>597</v>
      </c>
      <c r="D136" s="43" t="s">
        <v>598</v>
      </c>
    </row>
    <row r="137" spans="1:4" x14ac:dyDescent="0.25">
      <c r="A137" s="43" t="s">
        <v>160</v>
      </c>
      <c r="B137" s="43" t="s">
        <v>160</v>
      </c>
      <c r="C137" s="43" t="s">
        <v>600</v>
      </c>
      <c r="D137" s="43" t="s">
        <v>41</v>
      </c>
    </row>
    <row r="138" spans="1:4" x14ac:dyDescent="0.25">
      <c r="A138" s="43" t="s">
        <v>160</v>
      </c>
      <c r="B138" s="43" t="s">
        <v>160</v>
      </c>
      <c r="C138" s="43" t="s">
        <v>602</v>
      </c>
      <c r="D138" s="43" t="s">
        <v>603</v>
      </c>
    </row>
    <row r="139" spans="1:4" x14ac:dyDescent="0.25">
      <c r="A139" s="43" t="s">
        <v>160</v>
      </c>
      <c r="B139" s="43" t="s">
        <v>160</v>
      </c>
      <c r="C139" s="43" t="s">
        <v>605</v>
      </c>
      <c r="D139" s="43" t="s">
        <v>606</v>
      </c>
    </row>
    <row r="140" spans="1:4" x14ac:dyDescent="0.25">
      <c r="A140" s="43" t="s">
        <v>913</v>
      </c>
      <c r="B140" s="43" t="s">
        <v>914</v>
      </c>
      <c r="C140" s="43" t="s">
        <v>608</v>
      </c>
      <c r="D140" s="43" t="s">
        <v>609</v>
      </c>
    </row>
    <row r="141" spans="1:4" x14ac:dyDescent="0.25">
      <c r="A141" s="43" t="s">
        <v>160</v>
      </c>
      <c r="B141" s="43" t="s">
        <v>160</v>
      </c>
      <c r="C141" s="43" t="s">
        <v>611</v>
      </c>
      <c r="D141" s="43" t="s">
        <v>612</v>
      </c>
    </row>
    <row r="142" spans="1:4" x14ac:dyDescent="0.25">
      <c r="A142" s="43" t="s">
        <v>160</v>
      </c>
      <c r="B142" s="43" t="s">
        <v>160</v>
      </c>
      <c r="C142" s="43" t="s">
        <v>614</v>
      </c>
      <c r="D142" s="43" t="s">
        <v>615</v>
      </c>
    </row>
    <row r="143" spans="1:4" x14ac:dyDescent="0.25">
      <c r="A143" s="43"/>
      <c r="B143" s="43"/>
      <c r="C143" s="43"/>
      <c r="D143" s="43"/>
    </row>
    <row r="144" spans="1:4" ht="15.75" customHeight="1" x14ac:dyDescent="0.25">
      <c r="A144" s="44" t="s">
        <v>188</v>
      </c>
      <c r="B144" s="44" t="s">
        <v>978</v>
      </c>
      <c r="C144" s="43"/>
      <c r="D144" s="43"/>
    </row>
    <row r="145" spans="1:4" x14ac:dyDescent="0.25">
      <c r="A145" s="43"/>
      <c r="B145" s="43"/>
      <c r="C145" s="43"/>
      <c r="D145" s="43"/>
    </row>
    <row r="146" spans="1:4" x14ac:dyDescent="0.25">
      <c r="A146" s="43" t="s">
        <v>915</v>
      </c>
      <c r="B146" s="43" t="s">
        <v>189</v>
      </c>
      <c r="C146" s="43" t="s">
        <v>617</v>
      </c>
      <c r="D146" s="43" t="s">
        <v>189</v>
      </c>
    </row>
    <row r="147" spans="1:4" x14ac:dyDescent="0.25">
      <c r="A147" s="43" t="s">
        <v>160</v>
      </c>
      <c r="B147" s="43" t="s">
        <v>160</v>
      </c>
      <c r="C147" s="43" t="s">
        <v>619</v>
      </c>
      <c r="D147" s="43" t="s">
        <v>620</v>
      </c>
    </row>
    <row r="148" spans="1:4" x14ac:dyDescent="0.25">
      <c r="A148" s="43"/>
      <c r="B148" s="43"/>
      <c r="C148" s="43"/>
      <c r="D148" s="43"/>
    </row>
    <row r="149" spans="1:4" ht="15.75" customHeight="1" x14ac:dyDescent="0.25">
      <c r="A149" s="44" t="s">
        <v>190</v>
      </c>
      <c r="B149" s="44" t="s">
        <v>979</v>
      </c>
      <c r="C149" s="43"/>
      <c r="D149" s="43"/>
    </row>
    <row r="150" spans="1:4" x14ac:dyDescent="0.25">
      <c r="A150" s="43"/>
      <c r="B150" s="43"/>
      <c r="C150" s="43"/>
      <c r="D150" s="43"/>
    </row>
    <row r="151" spans="1:4" x14ac:dyDescent="0.25">
      <c r="A151" s="43" t="s">
        <v>916</v>
      </c>
      <c r="B151" s="43" t="s">
        <v>191</v>
      </c>
      <c r="C151" s="43" t="s">
        <v>622</v>
      </c>
      <c r="D151" s="43" t="s">
        <v>43</v>
      </c>
    </row>
    <row r="152" spans="1:4" x14ac:dyDescent="0.25">
      <c r="A152" s="43" t="s">
        <v>917</v>
      </c>
      <c r="B152" s="43" t="s">
        <v>44</v>
      </c>
      <c r="C152" s="43" t="s">
        <v>624</v>
      </c>
      <c r="D152" s="43" t="s">
        <v>44</v>
      </c>
    </row>
    <row r="153" spans="1:4" x14ac:dyDescent="0.25">
      <c r="A153" s="43" t="s">
        <v>918</v>
      </c>
      <c r="B153" s="43" t="s">
        <v>919</v>
      </c>
      <c r="C153" s="43" t="s">
        <v>626</v>
      </c>
      <c r="D153" s="43" t="s">
        <v>45</v>
      </c>
    </row>
    <row r="154" spans="1:4" x14ac:dyDescent="0.25">
      <c r="A154" s="43" t="s">
        <v>160</v>
      </c>
      <c r="B154" s="43" t="s">
        <v>160</v>
      </c>
      <c r="C154" s="43" t="s">
        <v>628</v>
      </c>
      <c r="D154" s="43" t="s">
        <v>629</v>
      </c>
    </row>
    <row r="155" spans="1:4" x14ac:dyDescent="0.25">
      <c r="A155" s="43" t="s">
        <v>920</v>
      </c>
      <c r="B155" s="43" t="s">
        <v>46</v>
      </c>
      <c r="C155" s="43" t="s">
        <v>631</v>
      </c>
      <c r="D155" s="43" t="s">
        <v>46</v>
      </c>
    </row>
    <row r="156" spans="1:4" x14ac:dyDescent="0.25">
      <c r="A156" s="43" t="s">
        <v>921</v>
      </c>
      <c r="B156" s="43" t="s">
        <v>192</v>
      </c>
      <c r="C156" s="43" t="s">
        <v>633</v>
      </c>
      <c r="D156" s="43" t="s">
        <v>47</v>
      </c>
    </row>
    <row r="157" spans="1:4" x14ac:dyDescent="0.25">
      <c r="A157" s="43" t="s">
        <v>160</v>
      </c>
      <c r="B157" s="43" t="s">
        <v>160</v>
      </c>
      <c r="C157" s="43" t="s">
        <v>635</v>
      </c>
      <c r="D157" s="43" t="s">
        <v>636</v>
      </c>
    </row>
    <row r="158" spans="1:4" x14ac:dyDescent="0.25">
      <c r="A158" s="43" t="s">
        <v>160</v>
      </c>
      <c r="B158" s="43" t="s">
        <v>160</v>
      </c>
      <c r="C158" s="43" t="s">
        <v>638</v>
      </c>
      <c r="D158" s="43" t="s">
        <v>639</v>
      </c>
    </row>
    <row r="159" spans="1:4" x14ac:dyDescent="0.25">
      <c r="A159" s="43" t="s">
        <v>922</v>
      </c>
      <c r="B159" s="43" t="s">
        <v>193</v>
      </c>
      <c r="C159" s="43" t="s">
        <v>641</v>
      </c>
      <c r="D159" s="43" t="s">
        <v>48</v>
      </c>
    </row>
    <row r="160" spans="1:4" x14ac:dyDescent="0.25">
      <c r="A160" s="43" t="s">
        <v>160</v>
      </c>
      <c r="B160" s="43" t="s">
        <v>160</v>
      </c>
      <c r="C160" s="43" t="s">
        <v>643</v>
      </c>
      <c r="D160" s="43" t="s">
        <v>644</v>
      </c>
    </row>
    <row r="161" spans="1:4" x14ac:dyDescent="0.25">
      <c r="A161" s="43" t="s">
        <v>160</v>
      </c>
      <c r="B161" s="43" t="s">
        <v>160</v>
      </c>
      <c r="C161" s="43" t="s">
        <v>646</v>
      </c>
      <c r="D161" s="43" t="s">
        <v>49</v>
      </c>
    </row>
    <row r="162" spans="1:4" x14ac:dyDescent="0.25">
      <c r="A162" s="43" t="s">
        <v>160</v>
      </c>
      <c r="B162" s="43" t="s">
        <v>160</v>
      </c>
      <c r="C162" s="43" t="s">
        <v>648</v>
      </c>
      <c r="D162" s="43" t="s">
        <v>649</v>
      </c>
    </row>
    <row r="163" spans="1:4" x14ac:dyDescent="0.25">
      <c r="A163" s="41" t="s">
        <v>980</v>
      </c>
      <c r="B163" s="41" t="s">
        <v>194</v>
      </c>
      <c r="C163" s="41" t="s">
        <v>981</v>
      </c>
      <c r="D163" s="41" t="s">
        <v>982</v>
      </c>
    </row>
    <row r="164" spans="1:4" x14ac:dyDescent="0.25">
      <c r="A164" s="43" t="s">
        <v>160</v>
      </c>
      <c r="B164" s="43" t="s">
        <v>160</v>
      </c>
      <c r="C164" s="41" t="s">
        <v>983</v>
      </c>
      <c r="D164" s="41" t="s">
        <v>984</v>
      </c>
    </row>
    <row r="165" spans="1:4" x14ac:dyDescent="0.25">
      <c r="A165" s="43"/>
      <c r="B165" s="43"/>
      <c r="C165" s="43"/>
      <c r="D165" s="43"/>
    </row>
    <row r="166" spans="1:4" ht="15.75" customHeight="1" x14ac:dyDescent="0.25">
      <c r="A166" s="44" t="s">
        <v>195</v>
      </c>
      <c r="B166" s="44" t="s">
        <v>196</v>
      </c>
      <c r="C166" s="43"/>
      <c r="D166" s="43"/>
    </row>
    <row r="167" spans="1:4" x14ac:dyDescent="0.25">
      <c r="A167" s="43"/>
      <c r="B167" s="43"/>
      <c r="C167" s="43"/>
      <c r="D167" s="43"/>
    </row>
    <row r="168" spans="1:4" x14ac:dyDescent="0.25">
      <c r="A168" s="43" t="s">
        <v>923</v>
      </c>
      <c r="B168" s="43" t="s">
        <v>197</v>
      </c>
      <c r="C168" s="43" t="s">
        <v>651</v>
      </c>
      <c r="D168" s="43" t="s">
        <v>50</v>
      </c>
    </row>
    <row r="169" spans="1:4" x14ac:dyDescent="0.25">
      <c r="A169" s="43" t="s">
        <v>160</v>
      </c>
      <c r="B169" s="43" t="s">
        <v>160</v>
      </c>
      <c r="C169" s="43" t="s">
        <v>653</v>
      </c>
      <c r="D169" s="43" t="s">
        <v>51</v>
      </c>
    </row>
    <row r="170" spans="1:4" x14ac:dyDescent="0.25">
      <c r="A170" s="43" t="s">
        <v>924</v>
      </c>
      <c r="B170" s="43" t="s">
        <v>198</v>
      </c>
      <c r="C170" s="43" t="s">
        <v>655</v>
      </c>
      <c r="D170" s="43" t="s">
        <v>656</v>
      </c>
    </row>
    <row r="171" spans="1:4" x14ac:dyDescent="0.25">
      <c r="A171" s="43" t="s">
        <v>160</v>
      </c>
      <c r="B171" s="43" t="s">
        <v>160</v>
      </c>
      <c r="C171" s="43" t="s">
        <v>658</v>
      </c>
      <c r="D171" s="43" t="s">
        <v>659</v>
      </c>
    </row>
    <row r="172" spans="1:4" x14ac:dyDescent="0.25">
      <c r="A172" s="43" t="s">
        <v>160</v>
      </c>
      <c r="B172" s="43" t="s">
        <v>160</v>
      </c>
      <c r="C172" s="43" t="s">
        <v>661</v>
      </c>
      <c r="D172" s="43" t="s">
        <v>662</v>
      </c>
    </row>
    <row r="173" spans="1:4" x14ac:dyDescent="0.25">
      <c r="A173" s="43" t="s">
        <v>160</v>
      </c>
      <c r="B173" s="43" t="s">
        <v>160</v>
      </c>
      <c r="C173" s="43" t="s">
        <v>664</v>
      </c>
      <c r="D173" s="43" t="s">
        <v>665</v>
      </c>
    </row>
    <row r="174" spans="1:4" x14ac:dyDescent="0.25">
      <c r="A174" s="43"/>
      <c r="B174" s="43"/>
      <c r="C174" s="43"/>
      <c r="D174" s="43"/>
    </row>
    <row r="175" spans="1:4" ht="15.75" customHeight="1" x14ac:dyDescent="0.25">
      <c r="A175" s="44" t="s">
        <v>199</v>
      </c>
      <c r="B175" s="44" t="s">
        <v>200</v>
      </c>
      <c r="C175" s="43"/>
      <c r="D175" s="43"/>
    </row>
    <row r="176" spans="1:4" x14ac:dyDescent="0.25">
      <c r="A176" s="43"/>
      <c r="B176" s="43"/>
      <c r="C176" s="43"/>
      <c r="D176" s="43"/>
    </row>
    <row r="177" spans="1:4" x14ac:dyDescent="0.25">
      <c r="A177" s="43" t="s">
        <v>925</v>
      </c>
      <c r="B177" s="43" t="s">
        <v>926</v>
      </c>
      <c r="C177" s="43" t="s">
        <v>667</v>
      </c>
      <c r="D177" s="43" t="s">
        <v>668</v>
      </c>
    </row>
    <row r="178" spans="1:4" x14ac:dyDescent="0.25">
      <c r="A178" s="43" t="s">
        <v>927</v>
      </c>
      <c r="B178" s="43" t="s">
        <v>928</v>
      </c>
      <c r="C178" s="43" t="s">
        <v>670</v>
      </c>
      <c r="D178" s="43" t="s">
        <v>52</v>
      </c>
    </row>
    <row r="179" spans="1:4" x14ac:dyDescent="0.25">
      <c r="A179" s="43" t="s">
        <v>160</v>
      </c>
      <c r="B179" s="43" t="s">
        <v>160</v>
      </c>
      <c r="C179" s="43" t="s">
        <v>672</v>
      </c>
      <c r="D179" s="43" t="s">
        <v>53</v>
      </c>
    </row>
    <row r="180" spans="1:4" x14ac:dyDescent="0.25">
      <c r="A180" s="43"/>
      <c r="B180" s="43"/>
      <c r="C180" s="43"/>
      <c r="D180" s="43"/>
    </row>
    <row r="181" spans="1:4" ht="15.75" customHeight="1" x14ac:dyDescent="0.25">
      <c r="A181" s="44" t="s">
        <v>201</v>
      </c>
      <c r="B181" s="44" t="s">
        <v>202</v>
      </c>
      <c r="C181" s="43"/>
      <c r="D181" s="43"/>
    </row>
    <row r="182" spans="1:4" x14ac:dyDescent="0.25">
      <c r="A182" s="43"/>
      <c r="B182" s="43"/>
      <c r="C182" s="43"/>
      <c r="D182" s="43"/>
    </row>
    <row r="183" spans="1:4" x14ac:dyDescent="0.25">
      <c r="A183" s="41" t="s">
        <v>985</v>
      </c>
      <c r="B183" s="41" t="s">
        <v>986</v>
      </c>
      <c r="C183" s="41" t="s">
        <v>987</v>
      </c>
      <c r="D183" s="41" t="s">
        <v>203</v>
      </c>
    </row>
    <row r="184" spans="1:4" x14ac:dyDescent="0.25">
      <c r="A184" s="41" t="s">
        <v>160</v>
      </c>
      <c r="B184" s="41" t="s">
        <v>160</v>
      </c>
      <c r="C184" s="41" t="s">
        <v>988</v>
      </c>
      <c r="D184" s="41" t="s">
        <v>989</v>
      </c>
    </row>
    <row r="185" spans="1:4" x14ac:dyDescent="0.25">
      <c r="A185" s="41" t="s">
        <v>990</v>
      </c>
      <c r="B185" s="41" t="s">
        <v>991</v>
      </c>
      <c r="C185" s="41" t="s">
        <v>992</v>
      </c>
      <c r="D185" s="41" t="s">
        <v>204</v>
      </c>
    </row>
    <row r="186" spans="1:4" x14ac:dyDescent="0.25">
      <c r="A186" s="41" t="s">
        <v>160</v>
      </c>
      <c r="B186" s="41" t="s">
        <v>160</v>
      </c>
      <c r="C186" s="41" t="s">
        <v>993</v>
      </c>
      <c r="D186" s="41" t="s">
        <v>994</v>
      </c>
    </row>
    <row r="187" spans="1:4" x14ac:dyDescent="0.25">
      <c r="A187" s="41" t="s">
        <v>995</v>
      </c>
      <c r="B187" s="41" t="s">
        <v>996</v>
      </c>
      <c r="C187" s="41" t="s">
        <v>997</v>
      </c>
      <c r="D187" s="41" t="s">
        <v>998</v>
      </c>
    </row>
    <row r="188" spans="1:4" x14ac:dyDescent="0.25">
      <c r="A188" s="43" t="s">
        <v>929</v>
      </c>
      <c r="B188" s="43" t="s">
        <v>205</v>
      </c>
      <c r="C188" s="43" t="s">
        <v>674</v>
      </c>
      <c r="D188" s="43" t="s">
        <v>206</v>
      </c>
    </row>
    <row r="189" spans="1:4" x14ac:dyDescent="0.25">
      <c r="A189" s="43" t="s">
        <v>160</v>
      </c>
      <c r="B189" s="43" t="s">
        <v>160</v>
      </c>
      <c r="C189" s="41" t="s">
        <v>999</v>
      </c>
      <c r="D189" s="41" t="s">
        <v>207</v>
      </c>
    </row>
    <row r="190" spans="1:4" x14ac:dyDescent="0.25">
      <c r="A190" s="41" t="s">
        <v>1000</v>
      </c>
      <c r="B190" s="41" t="s">
        <v>1001</v>
      </c>
      <c r="C190" s="41" t="s">
        <v>1002</v>
      </c>
      <c r="D190" s="41" t="s">
        <v>208</v>
      </c>
    </row>
    <row r="191" spans="1:4" x14ac:dyDescent="0.25">
      <c r="A191" s="43" t="s">
        <v>160</v>
      </c>
      <c r="B191" s="43" t="s">
        <v>160</v>
      </c>
      <c r="C191" s="41" t="s">
        <v>1003</v>
      </c>
      <c r="D191" s="41" t="s">
        <v>209</v>
      </c>
    </row>
    <row r="192" spans="1:4" x14ac:dyDescent="0.25">
      <c r="A192" s="43" t="s">
        <v>160</v>
      </c>
      <c r="B192" s="43" t="s">
        <v>160</v>
      </c>
      <c r="C192" s="41" t="s">
        <v>1004</v>
      </c>
      <c r="D192" s="41" t="s">
        <v>1005</v>
      </c>
    </row>
    <row r="193" spans="1:4" x14ac:dyDescent="0.25">
      <c r="A193" s="43"/>
      <c r="B193" s="43"/>
      <c r="C193" s="43"/>
      <c r="D193" s="43"/>
    </row>
    <row r="194" spans="1:4" ht="15.75" customHeight="1" x14ac:dyDescent="0.25">
      <c r="A194" s="44" t="s">
        <v>210</v>
      </c>
      <c r="B194" s="44" t="s">
        <v>211</v>
      </c>
      <c r="C194" s="43"/>
      <c r="D194" s="43"/>
    </row>
    <row r="195" spans="1:4" x14ac:dyDescent="0.25">
      <c r="A195" s="43"/>
      <c r="B195" s="43"/>
      <c r="C195" s="43"/>
      <c r="D195" s="43"/>
    </row>
    <row r="196" spans="1:4" x14ac:dyDescent="0.25">
      <c r="A196" s="43" t="s">
        <v>930</v>
      </c>
      <c r="B196" s="43" t="s">
        <v>931</v>
      </c>
      <c r="C196" s="43" t="s">
        <v>676</v>
      </c>
      <c r="D196" s="43" t="s">
        <v>677</v>
      </c>
    </row>
    <row r="197" spans="1:4" x14ac:dyDescent="0.25">
      <c r="A197" s="43" t="s">
        <v>160</v>
      </c>
      <c r="B197" s="43" t="s">
        <v>160</v>
      </c>
      <c r="C197" s="43" t="s">
        <v>679</v>
      </c>
      <c r="D197" s="43" t="s">
        <v>680</v>
      </c>
    </row>
    <row r="198" spans="1:4" x14ac:dyDescent="0.25">
      <c r="A198" s="43" t="s">
        <v>160</v>
      </c>
      <c r="B198" s="43" t="s">
        <v>160</v>
      </c>
      <c r="C198" s="43" t="s">
        <v>682</v>
      </c>
      <c r="D198" s="43" t="s">
        <v>683</v>
      </c>
    </row>
    <row r="199" spans="1:4" x14ac:dyDescent="0.25">
      <c r="A199" s="43" t="s">
        <v>932</v>
      </c>
      <c r="B199" s="43" t="s">
        <v>686</v>
      </c>
      <c r="C199" s="43" t="s">
        <v>685</v>
      </c>
      <c r="D199" s="43" t="s">
        <v>686</v>
      </c>
    </row>
    <row r="200" spans="1:4" x14ac:dyDescent="0.25">
      <c r="A200" s="43" t="s">
        <v>933</v>
      </c>
      <c r="B200" s="43" t="s">
        <v>934</v>
      </c>
      <c r="C200" s="43" t="s">
        <v>688</v>
      </c>
      <c r="D200" s="43" t="s">
        <v>689</v>
      </c>
    </row>
    <row r="201" spans="1:4" x14ac:dyDescent="0.25">
      <c r="A201" s="43" t="s">
        <v>160</v>
      </c>
      <c r="B201" s="43" t="s">
        <v>160</v>
      </c>
      <c r="C201" s="43" t="s">
        <v>691</v>
      </c>
      <c r="D201" s="43" t="s">
        <v>692</v>
      </c>
    </row>
    <row r="202" spans="1:4" x14ac:dyDescent="0.25">
      <c r="A202" s="43" t="s">
        <v>935</v>
      </c>
      <c r="B202" s="43" t="s">
        <v>936</v>
      </c>
      <c r="C202" s="43" t="s">
        <v>694</v>
      </c>
      <c r="D202" s="43" t="s">
        <v>695</v>
      </c>
    </row>
    <row r="203" spans="1:4" x14ac:dyDescent="0.25">
      <c r="A203" s="43" t="s">
        <v>160</v>
      </c>
      <c r="B203" s="43" t="s">
        <v>160</v>
      </c>
      <c r="C203" s="43" t="s">
        <v>697</v>
      </c>
      <c r="D203" s="43" t="s">
        <v>698</v>
      </c>
    </row>
    <row r="204" spans="1:4" x14ac:dyDescent="0.25">
      <c r="A204" s="43" t="s">
        <v>937</v>
      </c>
      <c r="B204" s="43" t="s">
        <v>701</v>
      </c>
      <c r="C204" s="43" t="s">
        <v>700</v>
      </c>
      <c r="D204" s="43" t="s">
        <v>701</v>
      </c>
    </row>
    <row r="205" spans="1:4" x14ac:dyDescent="0.25">
      <c r="A205" s="43"/>
      <c r="B205" s="43"/>
      <c r="C205" s="43"/>
      <c r="D205" s="43"/>
    </row>
    <row r="206" spans="1:4" ht="15.75" customHeight="1" x14ac:dyDescent="0.25">
      <c r="A206" s="44" t="s">
        <v>212</v>
      </c>
      <c r="B206" s="44" t="s">
        <v>213</v>
      </c>
      <c r="C206" s="43"/>
      <c r="D206" s="43"/>
    </row>
    <row r="207" spans="1:4" x14ac:dyDescent="0.25">
      <c r="A207" s="43"/>
      <c r="B207" s="43"/>
      <c r="C207" s="43"/>
      <c r="D207" s="43"/>
    </row>
    <row r="208" spans="1:4" x14ac:dyDescent="0.25">
      <c r="A208" s="43" t="s">
        <v>938</v>
      </c>
      <c r="B208" s="43" t="s">
        <v>214</v>
      </c>
      <c r="C208" s="43" t="s">
        <v>703</v>
      </c>
      <c r="D208" s="43" t="s">
        <v>54</v>
      </c>
    </row>
    <row r="209" spans="1:4" x14ac:dyDescent="0.25">
      <c r="A209" s="43" t="s">
        <v>160</v>
      </c>
      <c r="B209" s="43" t="s">
        <v>160</v>
      </c>
      <c r="C209" s="43" t="s">
        <v>705</v>
      </c>
      <c r="D209" s="43" t="s">
        <v>55</v>
      </c>
    </row>
    <row r="210" spans="1:4" x14ac:dyDescent="0.25">
      <c r="A210" s="43" t="s">
        <v>939</v>
      </c>
      <c r="B210" s="43" t="s">
        <v>215</v>
      </c>
      <c r="C210" s="43" t="s">
        <v>707</v>
      </c>
      <c r="D210" s="43" t="s">
        <v>56</v>
      </c>
    </row>
    <row r="211" spans="1:4" x14ac:dyDescent="0.25">
      <c r="A211" s="43" t="s">
        <v>160</v>
      </c>
      <c r="B211" s="43" t="s">
        <v>160</v>
      </c>
      <c r="C211" s="43" t="s">
        <v>709</v>
      </c>
      <c r="D211" s="43" t="s">
        <v>57</v>
      </c>
    </row>
    <row r="212" spans="1:4" x14ac:dyDescent="0.25">
      <c r="A212" s="43" t="s">
        <v>160</v>
      </c>
      <c r="B212" s="43" t="s">
        <v>160</v>
      </c>
      <c r="C212" s="43" t="s">
        <v>711</v>
      </c>
      <c r="D212" s="43" t="s">
        <v>58</v>
      </c>
    </row>
    <row r="213" spans="1:4" x14ac:dyDescent="0.25">
      <c r="A213" s="43" t="s">
        <v>160</v>
      </c>
      <c r="B213" s="43" t="s">
        <v>160</v>
      </c>
      <c r="C213" s="43" t="s">
        <v>713</v>
      </c>
      <c r="D213" s="43" t="s">
        <v>714</v>
      </c>
    </row>
    <row r="214" spans="1:4" x14ac:dyDescent="0.25">
      <c r="A214" s="43" t="s">
        <v>160</v>
      </c>
      <c r="B214" s="43" t="s">
        <v>160</v>
      </c>
      <c r="C214" s="43" t="s">
        <v>716</v>
      </c>
      <c r="D214" s="43" t="s">
        <v>717</v>
      </c>
    </row>
    <row r="215" spans="1:4" x14ac:dyDescent="0.25">
      <c r="A215" s="43" t="s">
        <v>940</v>
      </c>
      <c r="B215" s="43" t="s">
        <v>216</v>
      </c>
      <c r="C215" s="43" t="s">
        <v>719</v>
      </c>
      <c r="D215" s="43" t="s">
        <v>217</v>
      </c>
    </row>
    <row r="216" spans="1:4" x14ac:dyDescent="0.25">
      <c r="A216" s="43" t="s">
        <v>160</v>
      </c>
      <c r="B216" s="43" t="s">
        <v>160</v>
      </c>
      <c r="C216" s="43" t="s">
        <v>721</v>
      </c>
      <c r="D216" s="43" t="s">
        <v>60</v>
      </c>
    </row>
    <row r="217" spans="1:4" x14ac:dyDescent="0.25">
      <c r="A217" s="43" t="s">
        <v>941</v>
      </c>
      <c r="B217" s="43" t="s">
        <v>218</v>
      </c>
      <c r="C217" s="43" t="s">
        <v>723</v>
      </c>
      <c r="D217" s="43" t="s">
        <v>61</v>
      </c>
    </row>
    <row r="218" spans="1:4" x14ac:dyDescent="0.25">
      <c r="A218" s="43" t="s">
        <v>160</v>
      </c>
      <c r="B218" s="43" t="s">
        <v>160</v>
      </c>
      <c r="C218" s="43" t="s">
        <v>725</v>
      </c>
      <c r="D218" s="43" t="s">
        <v>726</v>
      </c>
    </row>
    <row r="219" spans="1:4" x14ac:dyDescent="0.25">
      <c r="A219" s="43" t="s">
        <v>160</v>
      </c>
      <c r="B219" s="43" t="s">
        <v>160</v>
      </c>
      <c r="C219" s="43" t="s">
        <v>728</v>
      </c>
      <c r="D219" s="43" t="s">
        <v>729</v>
      </c>
    </row>
    <row r="220" spans="1:4" x14ac:dyDescent="0.25">
      <c r="A220" s="43" t="s">
        <v>160</v>
      </c>
      <c r="B220" s="43" t="s">
        <v>160</v>
      </c>
      <c r="C220" s="43" t="s">
        <v>731</v>
      </c>
      <c r="D220" s="43" t="s">
        <v>732</v>
      </c>
    </row>
    <row r="221" spans="1:4" x14ac:dyDescent="0.25">
      <c r="A221" s="43" t="s">
        <v>942</v>
      </c>
      <c r="B221" s="43" t="s">
        <v>219</v>
      </c>
      <c r="C221" s="43" t="s">
        <v>734</v>
      </c>
      <c r="D221" s="43" t="s">
        <v>62</v>
      </c>
    </row>
    <row r="222" spans="1:4" x14ac:dyDescent="0.25">
      <c r="A222" s="43" t="s">
        <v>160</v>
      </c>
      <c r="B222" s="43" t="s">
        <v>160</v>
      </c>
      <c r="C222" s="43" t="s">
        <v>736</v>
      </c>
      <c r="D222" s="43" t="s">
        <v>737</v>
      </c>
    </row>
    <row r="223" spans="1:4" x14ac:dyDescent="0.25">
      <c r="A223" s="43" t="s">
        <v>160</v>
      </c>
      <c r="B223" s="43" t="s">
        <v>160</v>
      </c>
      <c r="C223" s="43" t="s">
        <v>739</v>
      </c>
      <c r="D223" s="43" t="s">
        <v>740</v>
      </c>
    </row>
    <row r="224" spans="1:4" x14ac:dyDescent="0.25">
      <c r="A224" s="43" t="s">
        <v>160</v>
      </c>
      <c r="B224" s="43" t="s">
        <v>160</v>
      </c>
      <c r="C224" s="43" t="s">
        <v>742</v>
      </c>
      <c r="D224" s="43" t="s">
        <v>743</v>
      </c>
    </row>
    <row r="225" spans="1:4" x14ac:dyDescent="0.25">
      <c r="A225" s="43"/>
      <c r="B225" s="43"/>
      <c r="C225" s="43"/>
      <c r="D225" s="43"/>
    </row>
    <row r="226" spans="1:4" ht="15.75" customHeight="1" x14ac:dyDescent="0.25">
      <c r="A226" s="44" t="s">
        <v>220</v>
      </c>
      <c r="B226" s="44" t="s">
        <v>221</v>
      </c>
      <c r="C226" s="43"/>
      <c r="D226" s="43"/>
    </row>
    <row r="227" spans="1:4" x14ac:dyDescent="0.25">
      <c r="A227" s="43"/>
      <c r="B227" s="43"/>
      <c r="C227" s="43"/>
      <c r="D227" s="43"/>
    </row>
    <row r="228" spans="1:4" x14ac:dyDescent="0.25">
      <c r="A228" s="43" t="s">
        <v>943</v>
      </c>
      <c r="B228" s="43" t="s">
        <v>222</v>
      </c>
      <c r="C228" s="43" t="s">
        <v>745</v>
      </c>
      <c r="D228" s="43" t="s">
        <v>63</v>
      </c>
    </row>
    <row r="229" spans="1:4" x14ac:dyDescent="0.25">
      <c r="A229" s="43" t="s">
        <v>160</v>
      </c>
      <c r="B229" s="43" t="s">
        <v>160</v>
      </c>
      <c r="C229" s="43" t="s">
        <v>747</v>
      </c>
      <c r="D229" s="43" t="s">
        <v>64</v>
      </c>
    </row>
    <row r="230" spans="1:4" x14ac:dyDescent="0.25">
      <c r="A230" s="43" t="s">
        <v>160</v>
      </c>
      <c r="B230" s="43" t="s">
        <v>160</v>
      </c>
      <c r="C230" s="43" t="s">
        <v>749</v>
      </c>
      <c r="D230" s="43" t="s">
        <v>65</v>
      </c>
    </row>
    <row r="231" spans="1:4" x14ac:dyDescent="0.25">
      <c r="A231" s="43" t="s">
        <v>944</v>
      </c>
      <c r="B231" s="43" t="s">
        <v>66</v>
      </c>
      <c r="C231" s="43" t="s">
        <v>751</v>
      </c>
      <c r="D231" s="43" t="s">
        <v>752</v>
      </c>
    </row>
    <row r="232" spans="1:4" x14ac:dyDescent="0.25">
      <c r="A232" s="43" t="s">
        <v>160</v>
      </c>
      <c r="B232" s="43" t="s">
        <v>160</v>
      </c>
      <c r="C232" s="43" t="s">
        <v>754</v>
      </c>
      <c r="D232" s="43" t="s">
        <v>66</v>
      </c>
    </row>
    <row r="233" spans="1:4" x14ac:dyDescent="0.25">
      <c r="A233" s="43" t="s">
        <v>160</v>
      </c>
      <c r="B233" s="43" t="s">
        <v>160</v>
      </c>
      <c r="C233" s="43" t="s">
        <v>756</v>
      </c>
      <c r="D233" s="43" t="s">
        <v>67</v>
      </c>
    </row>
    <row r="234" spans="1:4" x14ac:dyDescent="0.25">
      <c r="A234" s="43" t="s">
        <v>945</v>
      </c>
      <c r="B234" s="43" t="s">
        <v>223</v>
      </c>
      <c r="C234" s="43" t="s">
        <v>758</v>
      </c>
      <c r="D234" s="43" t="s">
        <v>68</v>
      </c>
    </row>
    <row r="235" spans="1:4" x14ac:dyDescent="0.25">
      <c r="A235" s="43" t="s">
        <v>160</v>
      </c>
      <c r="B235" s="43" t="s">
        <v>160</v>
      </c>
      <c r="C235" s="43" t="s">
        <v>760</v>
      </c>
      <c r="D235" s="43" t="s">
        <v>69</v>
      </c>
    </row>
    <row r="236" spans="1:4" x14ac:dyDescent="0.25">
      <c r="A236" s="43" t="s">
        <v>160</v>
      </c>
      <c r="B236" s="43" t="s">
        <v>160</v>
      </c>
      <c r="C236" s="43" t="s">
        <v>762</v>
      </c>
      <c r="D236" s="43" t="s">
        <v>763</v>
      </c>
    </row>
    <row r="237" spans="1:4" x14ac:dyDescent="0.25">
      <c r="A237" s="43" t="s">
        <v>160</v>
      </c>
      <c r="B237" s="43" t="s">
        <v>160</v>
      </c>
      <c r="C237" s="43" t="s">
        <v>765</v>
      </c>
      <c r="D237" s="43" t="s">
        <v>766</v>
      </c>
    </row>
    <row r="238" spans="1:4" x14ac:dyDescent="0.25">
      <c r="A238" s="43" t="s">
        <v>946</v>
      </c>
      <c r="B238" s="43" t="s">
        <v>769</v>
      </c>
      <c r="C238" s="43" t="s">
        <v>768</v>
      </c>
      <c r="D238" s="43" t="s">
        <v>769</v>
      </c>
    </row>
    <row r="239" spans="1:4" x14ac:dyDescent="0.25">
      <c r="A239" s="43"/>
      <c r="B239" s="43"/>
      <c r="C239" s="43"/>
      <c r="D239" s="43"/>
    </row>
    <row r="240" spans="1:4" ht="15.75" customHeight="1" x14ac:dyDescent="0.25">
      <c r="A240" s="44" t="s">
        <v>224</v>
      </c>
      <c r="B240" s="44" t="s">
        <v>225</v>
      </c>
      <c r="C240" s="43"/>
      <c r="D240" s="43"/>
    </row>
    <row r="241" spans="1:4" x14ac:dyDescent="0.25">
      <c r="A241" s="43"/>
      <c r="B241" s="43"/>
      <c r="C241" s="43"/>
      <c r="D241" s="43"/>
    </row>
    <row r="242" spans="1:4" x14ac:dyDescent="0.25">
      <c r="A242" s="43" t="s">
        <v>947</v>
      </c>
      <c r="B242" s="43" t="s">
        <v>70</v>
      </c>
      <c r="C242" s="43" t="s">
        <v>771</v>
      </c>
      <c r="D242" s="43" t="s">
        <v>70</v>
      </c>
    </row>
    <row r="243" spans="1:4" x14ac:dyDescent="0.25">
      <c r="A243" s="43" t="s">
        <v>948</v>
      </c>
      <c r="B243" s="43" t="s">
        <v>774</v>
      </c>
      <c r="C243" s="43" t="s">
        <v>773</v>
      </c>
      <c r="D243" s="43" t="s">
        <v>774</v>
      </c>
    </row>
    <row r="244" spans="1:4" x14ac:dyDescent="0.25">
      <c r="A244" s="43" t="s">
        <v>226</v>
      </c>
      <c r="B244" s="43" t="s">
        <v>776</v>
      </c>
      <c r="C244" s="43" t="s">
        <v>71</v>
      </c>
      <c r="D244" s="43" t="s">
        <v>776</v>
      </c>
    </row>
    <row r="245" spans="1:4" x14ac:dyDescent="0.25">
      <c r="A245" s="43" t="s">
        <v>227</v>
      </c>
      <c r="B245" s="43" t="s">
        <v>778</v>
      </c>
      <c r="C245" s="43" t="s">
        <v>72</v>
      </c>
      <c r="D245" s="43" t="s">
        <v>778</v>
      </c>
    </row>
    <row r="246" spans="1:4" x14ac:dyDescent="0.25">
      <c r="A246" s="43" t="s">
        <v>949</v>
      </c>
      <c r="B246" s="43" t="s">
        <v>228</v>
      </c>
      <c r="C246" s="43" t="s">
        <v>780</v>
      </c>
      <c r="D246" s="43" t="s">
        <v>73</v>
      </c>
    </row>
    <row r="247" spans="1:4" x14ac:dyDescent="0.25">
      <c r="A247" s="43" t="s">
        <v>160</v>
      </c>
      <c r="B247" s="43" t="s">
        <v>160</v>
      </c>
      <c r="C247" s="43" t="s">
        <v>782</v>
      </c>
      <c r="D247" s="43" t="s">
        <v>74</v>
      </c>
    </row>
    <row r="248" spans="1:4" x14ac:dyDescent="0.25">
      <c r="A248" s="43" t="s">
        <v>950</v>
      </c>
      <c r="B248" s="43" t="s">
        <v>229</v>
      </c>
      <c r="C248" s="43" t="s">
        <v>784</v>
      </c>
      <c r="D248" s="43" t="s">
        <v>75</v>
      </c>
    </row>
    <row r="249" spans="1:4" x14ac:dyDescent="0.25">
      <c r="A249" s="43" t="s">
        <v>160</v>
      </c>
      <c r="B249" s="43" t="s">
        <v>160</v>
      </c>
      <c r="C249" s="43" t="s">
        <v>786</v>
      </c>
      <c r="D249" s="43" t="s">
        <v>787</v>
      </c>
    </row>
    <row r="250" spans="1:4" x14ac:dyDescent="0.25">
      <c r="A250" s="43" t="s">
        <v>160</v>
      </c>
      <c r="B250" s="43" t="s">
        <v>160</v>
      </c>
      <c r="C250" s="43" t="s">
        <v>789</v>
      </c>
      <c r="D250" s="43" t="s">
        <v>76</v>
      </c>
    </row>
    <row r="251" spans="1:4" x14ac:dyDescent="0.25">
      <c r="A251" s="43" t="s">
        <v>951</v>
      </c>
      <c r="B251" s="43" t="s">
        <v>77</v>
      </c>
      <c r="C251" s="43" t="s">
        <v>791</v>
      </c>
      <c r="D251" s="43" t="s">
        <v>77</v>
      </c>
    </row>
    <row r="252" spans="1:4" x14ac:dyDescent="0.25">
      <c r="A252" s="43"/>
      <c r="B252" s="43"/>
      <c r="C252" s="43"/>
      <c r="D252" s="43"/>
    </row>
    <row r="253" spans="1:4" ht="15.75" customHeight="1" x14ac:dyDescent="0.25">
      <c r="A253" s="44" t="s">
        <v>230</v>
      </c>
      <c r="B253" s="44" t="s">
        <v>231</v>
      </c>
      <c r="C253" s="43"/>
      <c r="D253" s="43"/>
    </row>
    <row r="254" spans="1:4" x14ac:dyDescent="0.25">
      <c r="A254" s="43"/>
      <c r="B254" s="43"/>
      <c r="C254" s="43"/>
      <c r="D254" s="43"/>
    </row>
    <row r="255" spans="1:4" x14ac:dyDescent="0.25">
      <c r="A255" s="43" t="s">
        <v>952</v>
      </c>
      <c r="B255" s="43" t="s">
        <v>232</v>
      </c>
      <c r="C255" s="43" t="s">
        <v>793</v>
      </c>
      <c r="D255" s="43" t="s">
        <v>794</v>
      </c>
    </row>
    <row r="256" spans="1:4" x14ac:dyDescent="0.25">
      <c r="A256" s="43" t="s">
        <v>160</v>
      </c>
      <c r="B256" s="43" t="s">
        <v>160</v>
      </c>
      <c r="C256" s="43" t="s">
        <v>796</v>
      </c>
      <c r="D256" s="43" t="s">
        <v>78</v>
      </c>
    </row>
    <row r="257" spans="1:4" x14ac:dyDescent="0.25">
      <c r="A257" s="43" t="s">
        <v>160</v>
      </c>
      <c r="B257" s="43" t="s">
        <v>160</v>
      </c>
      <c r="C257" s="43" t="s">
        <v>798</v>
      </c>
      <c r="D257" s="43" t="s">
        <v>79</v>
      </c>
    </row>
    <row r="258" spans="1:4" x14ac:dyDescent="0.25">
      <c r="A258" s="43" t="s">
        <v>160</v>
      </c>
      <c r="B258" s="43" t="s">
        <v>160</v>
      </c>
      <c r="C258" s="43" t="s">
        <v>800</v>
      </c>
      <c r="D258" s="43" t="s">
        <v>80</v>
      </c>
    </row>
    <row r="259" spans="1:4" x14ac:dyDescent="0.25">
      <c r="A259" s="43" t="s">
        <v>160</v>
      </c>
      <c r="B259" s="43" t="s">
        <v>160</v>
      </c>
      <c r="C259" s="43" t="s">
        <v>801</v>
      </c>
      <c r="D259" s="43" t="s">
        <v>81</v>
      </c>
    </row>
    <row r="260" spans="1:4" x14ac:dyDescent="0.25">
      <c r="A260" s="43" t="s">
        <v>953</v>
      </c>
      <c r="B260" s="43" t="s">
        <v>233</v>
      </c>
      <c r="C260" s="43" t="s">
        <v>802</v>
      </c>
      <c r="D260" s="43" t="s">
        <v>82</v>
      </c>
    </row>
    <row r="261" spans="1:4" x14ac:dyDescent="0.25">
      <c r="A261" s="43" t="s">
        <v>160</v>
      </c>
      <c r="B261" s="43" t="s">
        <v>160</v>
      </c>
      <c r="C261" s="41" t="s">
        <v>1006</v>
      </c>
      <c r="D261" s="41" t="s">
        <v>83</v>
      </c>
    </row>
    <row r="262" spans="1:4" x14ac:dyDescent="0.25">
      <c r="A262" s="43" t="s">
        <v>160</v>
      </c>
      <c r="B262" s="43" t="s">
        <v>160</v>
      </c>
      <c r="C262" s="43" t="s">
        <v>803</v>
      </c>
      <c r="D262" s="43" t="s">
        <v>84</v>
      </c>
    </row>
    <row r="263" spans="1:4" x14ac:dyDescent="0.25">
      <c r="A263" s="43" t="s">
        <v>160</v>
      </c>
      <c r="B263" s="43" t="s">
        <v>160</v>
      </c>
      <c r="C263" s="43" t="s">
        <v>804</v>
      </c>
      <c r="D263" s="43" t="s">
        <v>85</v>
      </c>
    </row>
    <row r="264" spans="1:4" x14ac:dyDescent="0.25">
      <c r="A264" s="43" t="s">
        <v>160</v>
      </c>
      <c r="B264" s="43" t="s">
        <v>160</v>
      </c>
      <c r="C264" s="41" t="s">
        <v>1007</v>
      </c>
      <c r="D264" s="41" t="s">
        <v>86</v>
      </c>
    </row>
    <row r="265" spans="1:4" x14ac:dyDescent="0.25">
      <c r="A265" s="43" t="s">
        <v>160</v>
      </c>
      <c r="B265" s="43" t="s">
        <v>160</v>
      </c>
      <c r="C265" s="43" t="s">
        <v>805</v>
      </c>
      <c r="D265" s="43" t="s">
        <v>87</v>
      </c>
    </row>
    <row r="266" spans="1:4" x14ac:dyDescent="0.25">
      <c r="A266" s="43"/>
      <c r="B266" s="43"/>
      <c r="C266" s="43"/>
      <c r="D266" s="43"/>
    </row>
    <row r="267" spans="1:4" ht="15.75" customHeight="1" x14ac:dyDescent="0.25">
      <c r="A267" s="44" t="s">
        <v>234</v>
      </c>
      <c r="B267" s="44" t="s">
        <v>235</v>
      </c>
      <c r="C267" s="43"/>
      <c r="D267" s="43"/>
    </row>
    <row r="268" spans="1:4" x14ac:dyDescent="0.25">
      <c r="A268" s="43"/>
      <c r="B268" s="43"/>
      <c r="C268" s="43"/>
      <c r="D268" s="43"/>
    </row>
    <row r="269" spans="1:4" x14ac:dyDescent="0.25">
      <c r="A269" s="43" t="s">
        <v>954</v>
      </c>
      <c r="B269" s="43" t="s">
        <v>88</v>
      </c>
      <c r="C269" s="43" t="s">
        <v>806</v>
      </c>
      <c r="D269" s="43" t="s">
        <v>88</v>
      </c>
    </row>
    <row r="270" spans="1:4" x14ac:dyDescent="0.25">
      <c r="A270" s="43" t="s">
        <v>955</v>
      </c>
      <c r="B270" s="43" t="s">
        <v>237</v>
      </c>
      <c r="C270" s="43" t="s">
        <v>807</v>
      </c>
      <c r="D270" s="43" t="s">
        <v>808</v>
      </c>
    </row>
    <row r="271" spans="1:4" x14ac:dyDescent="0.25">
      <c r="A271" s="43" t="s">
        <v>956</v>
      </c>
      <c r="B271" s="43" t="s">
        <v>957</v>
      </c>
      <c r="C271" s="43" t="s">
        <v>809</v>
      </c>
      <c r="D271" s="43" t="s">
        <v>238</v>
      </c>
    </row>
    <row r="272" spans="1:4" x14ac:dyDescent="0.25">
      <c r="A272" s="43" t="s">
        <v>160</v>
      </c>
      <c r="B272" s="43" t="s">
        <v>160</v>
      </c>
      <c r="C272" s="43" t="s">
        <v>810</v>
      </c>
      <c r="D272" s="43" t="s">
        <v>239</v>
      </c>
    </row>
    <row r="273" spans="1:4" x14ac:dyDescent="0.25">
      <c r="A273" s="43" t="s">
        <v>160</v>
      </c>
      <c r="B273" s="43" t="s">
        <v>160</v>
      </c>
      <c r="C273" s="43" t="s">
        <v>811</v>
      </c>
      <c r="D273" s="43" t="s">
        <v>240</v>
      </c>
    </row>
    <row r="274" spans="1:4" x14ac:dyDescent="0.25">
      <c r="A274" s="43" t="s">
        <v>160</v>
      </c>
      <c r="B274" s="43" t="s">
        <v>160</v>
      </c>
      <c r="C274" s="43" t="s">
        <v>812</v>
      </c>
      <c r="D274" s="43" t="s">
        <v>241</v>
      </c>
    </row>
    <row r="275" spans="1:4" x14ac:dyDescent="0.25">
      <c r="A275" s="43" t="s">
        <v>958</v>
      </c>
      <c r="B275" s="43" t="s">
        <v>242</v>
      </c>
      <c r="C275" s="43" t="s">
        <v>813</v>
      </c>
      <c r="D275" s="43" t="s">
        <v>89</v>
      </c>
    </row>
    <row r="276" spans="1:4" x14ac:dyDescent="0.25">
      <c r="A276" s="43" t="s">
        <v>160</v>
      </c>
      <c r="B276" s="43" t="s">
        <v>160</v>
      </c>
      <c r="C276" s="43" t="s">
        <v>814</v>
      </c>
      <c r="D276" s="43" t="s">
        <v>90</v>
      </c>
    </row>
    <row r="277" spans="1:4" x14ac:dyDescent="0.25">
      <c r="A277" s="43" t="s">
        <v>160</v>
      </c>
      <c r="B277" s="43" t="s">
        <v>160</v>
      </c>
      <c r="C277" s="43" t="s">
        <v>815</v>
      </c>
      <c r="D277" s="43" t="s">
        <v>91</v>
      </c>
    </row>
    <row r="278" spans="1:4" x14ac:dyDescent="0.25">
      <c r="A278" s="43" t="s">
        <v>160</v>
      </c>
      <c r="B278" s="43" t="s">
        <v>160</v>
      </c>
      <c r="C278" s="43" t="s">
        <v>816</v>
      </c>
      <c r="D278" s="43" t="s">
        <v>92</v>
      </c>
    </row>
    <row r="279" spans="1:4" x14ac:dyDescent="0.25">
      <c r="A279" s="43" t="s">
        <v>959</v>
      </c>
      <c r="B279" s="43" t="s">
        <v>243</v>
      </c>
      <c r="C279" s="43" t="s">
        <v>817</v>
      </c>
      <c r="D279" s="43" t="s">
        <v>818</v>
      </c>
    </row>
    <row r="280" spans="1:4" x14ac:dyDescent="0.25">
      <c r="A280" s="43" t="s">
        <v>160</v>
      </c>
      <c r="B280" s="43" t="s">
        <v>160</v>
      </c>
      <c r="C280" s="43" t="s">
        <v>819</v>
      </c>
      <c r="D280" s="43" t="s">
        <v>820</v>
      </c>
    </row>
    <row r="281" spans="1:4" x14ac:dyDescent="0.25">
      <c r="A281" s="43" t="s">
        <v>160</v>
      </c>
      <c r="B281" s="43" t="s">
        <v>160</v>
      </c>
      <c r="C281" s="43" t="s">
        <v>821</v>
      </c>
      <c r="D281" s="43" t="s">
        <v>236</v>
      </c>
    </row>
    <row r="282" spans="1:4" x14ac:dyDescent="0.25">
      <c r="A282" s="43" t="s">
        <v>160</v>
      </c>
      <c r="B282" s="43" t="s">
        <v>160</v>
      </c>
      <c r="C282" s="43" t="s">
        <v>822</v>
      </c>
      <c r="D282" s="43" t="s">
        <v>93</v>
      </c>
    </row>
    <row r="283" spans="1:4" x14ac:dyDescent="0.25">
      <c r="A283" s="43" t="s">
        <v>960</v>
      </c>
      <c r="B283" s="43" t="s">
        <v>244</v>
      </c>
      <c r="C283" s="43" t="s">
        <v>823</v>
      </c>
      <c r="D283" s="43" t="s">
        <v>94</v>
      </c>
    </row>
    <row r="284" spans="1:4" x14ac:dyDescent="0.25">
      <c r="A284" s="43" t="s">
        <v>160</v>
      </c>
      <c r="B284" s="43" t="s">
        <v>160</v>
      </c>
      <c r="C284" s="43" t="s">
        <v>824</v>
      </c>
      <c r="D284" s="43" t="s">
        <v>95</v>
      </c>
    </row>
    <row r="285" spans="1:4" x14ac:dyDescent="0.25">
      <c r="A285" s="43" t="s">
        <v>160</v>
      </c>
      <c r="B285" s="43" t="s">
        <v>160</v>
      </c>
      <c r="C285" s="43" t="s">
        <v>825</v>
      </c>
      <c r="D285" s="43" t="s">
        <v>826</v>
      </c>
    </row>
    <row r="286" spans="1:4" ht="15.75" customHeight="1" x14ac:dyDescent="0.25">
      <c r="A286" s="44"/>
      <c r="B286" s="44"/>
      <c r="C286" s="43"/>
      <c r="D286" s="43"/>
    </row>
    <row r="287" spans="1:4" ht="15.75" customHeight="1" x14ac:dyDescent="0.25">
      <c r="A287" s="44" t="s">
        <v>245</v>
      </c>
      <c r="B287" s="44" t="s">
        <v>246</v>
      </c>
      <c r="C287" s="43"/>
      <c r="D287" s="43"/>
    </row>
    <row r="288" spans="1:4" x14ac:dyDescent="0.25">
      <c r="A288" s="43"/>
      <c r="B288" s="43"/>
      <c r="C288" s="43"/>
      <c r="D288" s="43"/>
    </row>
    <row r="289" spans="1:4" x14ac:dyDescent="0.25">
      <c r="A289" s="41" t="s">
        <v>1008</v>
      </c>
      <c r="B289" s="41" t="s">
        <v>247</v>
      </c>
      <c r="C289" s="41" t="s">
        <v>1009</v>
      </c>
      <c r="D289" s="41" t="s">
        <v>248</v>
      </c>
    </row>
    <row r="290" spans="1:4" x14ac:dyDescent="0.25">
      <c r="A290" s="43" t="s">
        <v>160</v>
      </c>
      <c r="B290" s="43" t="s">
        <v>160</v>
      </c>
      <c r="C290" s="41" t="s">
        <v>1010</v>
      </c>
      <c r="D290" s="41" t="s">
        <v>249</v>
      </c>
    </row>
    <row r="291" spans="1:4" x14ac:dyDescent="0.25">
      <c r="A291" s="43" t="s">
        <v>160</v>
      </c>
      <c r="B291" s="43" t="s">
        <v>160</v>
      </c>
      <c r="C291" s="41" t="s">
        <v>1011</v>
      </c>
      <c r="D291" s="41" t="s">
        <v>1012</v>
      </c>
    </row>
    <row r="292" spans="1:4" x14ac:dyDescent="0.25">
      <c r="A292" s="43" t="s">
        <v>160</v>
      </c>
      <c r="B292" s="43" t="s">
        <v>160</v>
      </c>
      <c r="C292" s="41" t="s">
        <v>1013</v>
      </c>
      <c r="D292" s="41" t="s">
        <v>1014</v>
      </c>
    </row>
    <row r="293" spans="1:4" x14ac:dyDescent="0.25">
      <c r="A293" s="43" t="s">
        <v>961</v>
      </c>
      <c r="B293" s="43" t="s">
        <v>96</v>
      </c>
      <c r="C293" s="43" t="s">
        <v>827</v>
      </c>
      <c r="D293" s="43" t="s">
        <v>96</v>
      </c>
    </row>
    <row r="294" spans="1:4" x14ac:dyDescent="0.25">
      <c r="A294" s="43"/>
      <c r="B294" s="43"/>
      <c r="C294" s="43"/>
      <c r="D294" s="43"/>
    </row>
    <row r="295" spans="1:4" ht="15.75" customHeight="1" x14ac:dyDescent="0.25">
      <c r="A295" s="44" t="s">
        <v>250</v>
      </c>
      <c r="B295" s="44" t="s">
        <v>251</v>
      </c>
      <c r="C295" s="43"/>
      <c r="D295" s="43"/>
    </row>
    <row r="296" spans="1:4" x14ac:dyDescent="0.25">
      <c r="A296" s="43"/>
      <c r="B296" s="43"/>
      <c r="C296" s="43"/>
      <c r="D296" s="43"/>
    </row>
    <row r="297" spans="1:4" x14ac:dyDescent="0.25">
      <c r="A297" s="43" t="s">
        <v>1015</v>
      </c>
      <c r="B297" s="43" t="s">
        <v>252</v>
      </c>
      <c r="C297" s="41" t="s">
        <v>1016</v>
      </c>
      <c r="D297" s="41" t="s">
        <v>253</v>
      </c>
    </row>
    <row r="298" spans="1:4" x14ac:dyDescent="0.25">
      <c r="A298" s="43" t="s">
        <v>160</v>
      </c>
      <c r="B298" s="43" t="s">
        <v>160</v>
      </c>
      <c r="C298" s="41" t="s">
        <v>1017</v>
      </c>
      <c r="D298" s="41" t="s">
        <v>254</v>
      </c>
    </row>
  </sheetData>
  <pageMargins left="0.32" right="0.31" top="0.19685039370078741" bottom="0.15748031496062992" header="0.15748031496062992" footer="0.15748031496062992"/>
  <pageSetup paperSize="9" scale="65" fitToHeight="0" orientation="landscape" horizontalDpi="300" verticalDpi="12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X54"/>
  <sheetViews>
    <sheetView tabSelected="1" zoomScale="90" zoomScaleNormal="90" workbookViewId="0">
      <selection activeCell="E7" sqref="E7"/>
    </sheetView>
  </sheetViews>
  <sheetFormatPr baseColWidth="10" defaultRowHeight="15" x14ac:dyDescent="0.25"/>
  <cols>
    <col min="1" max="1" width="20.5703125" customWidth="1"/>
    <col min="2" max="2" width="17.28515625" customWidth="1"/>
    <col min="3" max="3" width="26.7109375" customWidth="1"/>
    <col min="4" max="4" width="13.85546875" customWidth="1"/>
    <col min="5" max="6" width="15.42578125" customWidth="1"/>
    <col min="7" max="7" width="15.85546875" customWidth="1"/>
    <col min="8" max="8" width="17.42578125" customWidth="1"/>
    <col min="9" max="9" width="18.42578125" customWidth="1"/>
    <col min="10" max="10" width="16.140625" customWidth="1"/>
    <col min="11" max="11" width="18.140625" customWidth="1"/>
    <col min="12" max="12" width="19.85546875" customWidth="1"/>
    <col min="13" max="13" width="17.140625" customWidth="1"/>
    <col min="14" max="14" width="18.7109375" customWidth="1"/>
    <col min="15" max="15" width="15.28515625" customWidth="1"/>
    <col min="16" max="16" width="16.5703125" customWidth="1"/>
    <col min="17" max="17" width="1.42578125" customWidth="1"/>
    <col min="18" max="18" width="1.140625" customWidth="1"/>
    <col min="19" max="19" width="2.140625" customWidth="1"/>
  </cols>
  <sheetData>
    <row r="1" spans="1:24" ht="15.75" customHeight="1" x14ac:dyDescent="0.25"/>
    <row r="2" spans="1:24" ht="29.25" customHeight="1" x14ac:dyDescent="0.45">
      <c r="A2" s="119" t="s">
        <v>852</v>
      </c>
      <c r="B2" s="120"/>
      <c r="C2" s="120"/>
      <c r="D2" s="120"/>
      <c r="E2" s="120"/>
      <c r="F2" s="120"/>
      <c r="G2" s="120"/>
      <c r="H2" s="120"/>
      <c r="I2" s="120"/>
      <c r="J2" s="120"/>
      <c r="K2" s="120"/>
      <c r="L2" s="120"/>
      <c r="M2" s="120"/>
      <c r="N2" s="120"/>
      <c r="O2" s="120"/>
      <c r="P2" s="120"/>
      <c r="Q2" s="120"/>
      <c r="R2" s="120"/>
      <c r="S2" s="121"/>
    </row>
    <row r="3" spans="1:24" ht="15.75" customHeight="1" x14ac:dyDescent="0.25">
      <c r="A3" s="74"/>
    </row>
    <row r="4" spans="1:24" ht="15.75" customHeight="1" x14ac:dyDescent="0.25">
      <c r="A4" s="67" t="s">
        <v>255</v>
      </c>
    </row>
    <row r="5" spans="1:24" ht="25.5" customHeight="1" x14ac:dyDescent="0.25">
      <c r="A5" s="122" t="s">
        <v>362</v>
      </c>
      <c r="B5" s="123"/>
      <c r="C5" s="123"/>
      <c r="D5" s="123"/>
      <c r="E5" s="123"/>
      <c r="F5" s="123"/>
      <c r="G5" s="123"/>
      <c r="H5" s="123"/>
      <c r="I5" s="123"/>
      <c r="J5" s="123"/>
      <c r="K5" s="123"/>
      <c r="L5" s="123"/>
      <c r="M5" s="123"/>
      <c r="N5" s="123"/>
      <c r="O5" s="123"/>
      <c r="P5" s="123"/>
      <c r="Q5" s="123"/>
      <c r="R5" s="123"/>
      <c r="S5" s="124"/>
    </row>
    <row r="7" spans="1:24" ht="15.75" customHeight="1" x14ac:dyDescent="0.25"/>
    <row r="8" spans="1:24" ht="60" customHeight="1" x14ac:dyDescent="0.25">
      <c r="A8" s="45" t="s">
        <v>117</v>
      </c>
      <c r="B8" s="125" t="s">
        <v>118</v>
      </c>
      <c r="C8" s="125"/>
      <c r="D8" s="125"/>
      <c r="E8" s="46" t="s">
        <v>119</v>
      </c>
      <c r="F8" s="63" t="s">
        <v>120</v>
      </c>
      <c r="G8" s="50" t="s">
        <v>121</v>
      </c>
      <c r="H8" s="50" t="s">
        <v>159</v>
      </c>
      <c r="I8" s="50" t="s">
        <v>122</v>
      </c>
      <c r="J8" s="50" t="s">
        <v>123</v>
      </c>
      <c r="K8" s="50" t="s">
        <v>124</v>
      </c>
      <c r="L8" s="50" t="s">
        <v>125</v>
      </c>
      <c r="M8" s="50" t="s">
        <v>126</v>
      </c>
      <c r="N8" s="50" t="s">
        <v>127</v>
      </c>
      <c r="O8" s="47" t="s">
        <v>1022</v>
      </c>
      <c r="P8" s="48" t="s">
        <v>128</v>
      </c>
    </row>
    <row r="9" spans="1:24" ht="36.75" customHeight="1" x14ac:dyDescent="0.25">
      <c r="A9" s="68" t="str">
        <f>VLOOKUP($A$5,Menus!$D$2:$F$210,2)</f>
        <v>B1X31</v>
      </c>
      <c r="B9" s="126" t="str">
        <f>VLOOKUP($A$5,Menus!$D$2:$F$210,3)</f>
        <v>Maçons qualifiés</v>
      </c>
      <c r="C9" s="126"/>
      <c r="D9" s="126"/>
      <c r="E9" s="49">
        <f>VLOOKUP($A$9,Liste!$A$2:$R$210,3)</f>
        <v>11272.5</v>
      </c>
      <c r="F9" s="75">
        <f>VLOOKUP($A$9,Liste!$A$2:$R$210,4)</f>
        <v>1.10297698218185</v>
      </c>
      <c r="G9" s="51" t="str">
        <f>VLOOKUP($A$9,Liste!$A$2:$R$210,12)</f>
        <v>5.2</v>
      </c>
      <c r="H9" s="64">
        <f>VLOOKUP(A9,Liste!A2:AB210,21)</f>
        <v>51</v>
      </c>
      <c r="I9" s="64" t="str">
        <f>VLOOKUP($A$9,Liste!$A$2:$R$210,13)</f>
        <v>5</v>
      </c>
      <c r="J9" s="64" t="str">
        <f>VLOOKUP($A$9,Liste!$A$2:$R$210,14)</f>
        <v>3</v>
      </c>
      <c r="K9" s="64" t="str">
        <f>VLOOKUP($A$9,Liste!$A$2:$R$210,15)</f>
        <v>3</v>
      </c>
      <c r="L9" s="64" t="str">
        <f>VLOOKUP($A$9,Liste!$A$2:$R$210,16)</f>
        <v>4</v>
      </c>
      <c r="M9" s="64" t="str">
        <f>VLOOKUP($A$9,Liste!$A$2:$R$210,17)</f>
        <v>4</v>
      </c>
      <c r="N9" s="64" t="str">
        <f>VLOOKUP($A$9,Liste!$A$2:$R$210,18)</f>
        <v>5</v>
      </c>
      <c r="O9" s="64" t="str">
        <f>VLOOKUP($A$9,Liste!$A$2:$T$210,19)</f>
        <v>2</v>
      </c>
      <c r="P9" s="52" t="str">
        <f>VLOOKUP($A$9,Liste!$A$2:$T$210,20)</f>
        <v>FAP228 - REG</v>
      </c>
    </row>
    <row r="10" spans="1:24" ht="18.75" customHeight="1" x14ac:dyDescent="0.25">
      <c r="A10" s="69"/>
      <c r="B10" s="69"/>
      <c r="C10" s="69"/>
      <c r="D10" s="69"/>
      <c r="E10" s="70"/>
      <c r="F10" s="71"/>
      <c r="G10" s="72"/>
      <c r="H10" s="73"/>
      <c r="I10" s="73"/>
      <c r="J10" s="73"/>
      <c r="K10" s="73"/>
      <c r="L10" s="73"/>
      <c r="M10" s="73"/>
      <c r="N10" s="73"/>
      <c r="O10" s="73"/>
    </row>
    <row r="11" spans="1:24" ht="18.75" customHeight="1" x14ac:dyDescent="0.3">
      <c r="A11" s="54" t="s">
        <v>1028</v>
      </c>
      <c r="J11" s="54" t="s">
        <v>1029</v>
      </c>
    </row>
    <row r="14" spans="1:24" ht="30" customHeight="1" x14ac:dyDescent="0.25">
      <c r="A14" s="65" t="s">
        <v>117</v>
      </c>
      <c r="B14" s="65" t="s">
        <v>121</v>
      </c>
      <c r="C14" s="65" t="s">
        <v>122</v>
      </c>
      <c r="D14" s="65" t="s">
        <v>123</v>
      </c>
      <c r="E14" s="65" t="s">
        <v>124</v>
      </c>
      <c r="F14" s="65" t="s">
        <v>125</v>
      </c>
      <c r="G14" s="65" t="s">
        <v>126</v>
      </c>
      <c r="H14" s="65" t="s">
        <v>127</v>
      </c>
      <c r="I14" s="53" t="s">
        <v>1022</v>
      </c>
      <c r="K14" s="53" t="s">
        <v>0</v>
      </c>
      <c r="L14" s="53" t="s">
        <v>1</v>
      </c>
      <c r="M14" s="53" t="s">
        <v>2</v>
      </c>
      <c r="N14" s="53" t="s">
        <v>3</v>
      </c>
      <c r="O14" s="53" t="s">
        <v>4</v>
      </c>
      <c r="P14" s="53" t="s">
        <v>5</v>
      </c>
      <c r="Q14" s="53" t="s">
        <v>6</v>
      </c>
      <c r="R14" s="53" t="s">
        <v>7</v>
      </c>
      <c r="S14" s="53" t="s">
        <v>8</v>
      </c>
      <c r="T14" s="53" t="s">
        <v>309</v>
      </c>
      <c r="U14" s="53" t="s">
        <v>310</v>
      </c>
      <c r="V14" s="53" t="s">
        <v>311</v>
      </c>
      <c r="W14" s="53" t="s">
        <v>851</v>
      </c>
      <c r="X14" s="53">
        <v>2024</v>
      </c>
    </row>
    <row r="15" spans="1:24" x14ac:dyDescent="0.25">
      <c r="A15" s="53" t="str">
        <f>A9</f>
        <v>B1X31</v>
      </c>
      <c r="B15" s="66">
        <f>F9</f>
        <v>1.10297698218185</v>
      </c>
      <c r="C15" s="66">
        <f>VLOOKUP($A$15,Liste!$A$2:$J$187,5)</f>
        <v>0.93511844358787899</v>
      </c>
      <c r="D15" s="66">
        <f>VLOOKUP($A$15,Liste!$A$2:$J$187,6)</f>
        <v>0.30236452320590601</v>
      </c>
      <c r="E15" s="66">
        <f>VLOOKUP($A$15,Liste!$A$2:$J$187,7)</f>
        <v>0.193282024278776</v>
      </c>
      <c r="F15" s="66">
        <f>VLOOKUP($A$15,Liste!$A$2:$J$187,8)</f>
        <v>0.611090018945881</v>
      </c>
      <c r="G15" s="66">
        <f>VLOOKUP($A$15,Liste!$A$2:$J$187,9)</f>
        <v>0.623752712681234</v>
      </c>
      <c r="H15" s="66">
        <f>VLOOKUP($A$15,Liste!$A$2:$J$187,10)</f>
        <v>0.84346164700980597</v>
      </c>
      <c r="I15" s="66" t="e">
        <f>VLOOKUP($A$15,Liste!$A$2:$J$187,11)</f>
        <v>#REF!</v>
      </c>
      <c r="J15" s="53" t="str">
        <f>A9</f>
        <v>B1X31</v>
      </c>
      <c r="K15" s="66">
        <f>VLOOKUP($J$15,Liste!$A$2:$AH$210,22)</f>
        <v>0.215970874673691</v>
      </c>
      <c r="L15" s="66">
        <f>VLOOKUP($J$15,Liste!$A$2:$AC$210,23)</f>
        <v>0.33842382086035699</v>
      </c>
      <c r="M15" s="66">
        <f>VLOOKUP($J$15,Liste!$A$2:$AC$210,24)</f>
        <v>0.11894660685818299</v>
      </c>
      <c r="N15" s="66">
        <f>VLOOKUP($J$15,Liste!$A$2:$AC$210,25)</f>
        <v>-0.15988650101167301</v>
      </c>
      <c r="O15" s="66">
        <f>VLOOKUP($J$15,Liste!$A$2:$AC$210,26)</f>
        <v>-0.314930741514866</v>
      </c>
      <c r="P15" s="66">
        <f>VLOOKUP($J$15,Liste!$A$2:$AC$210,27)</f>
        <v>-0.12873618497711201</v>
      </c>
      <c r="Q15" s="66">
        <f>VLOOKUP($J$15,Liste!$A$2:$AC$210,28)</f>
        <v>0.28278495586667601</v>
      </c>
      <c r="R15" s="66">
        <f>VLOOKUP($J$15,Liste!$A$2:$AC$210,29)</f>
        <v>0.70939288126518796</v>
      </c>
      <c r="S15" s="66" t="e">
        <f>VLOOKUP($J$15,Liste!$A$2:$AC$210,30)</f>
        <v>#REF!</v>
      </c>
      <c r="T15" s="66" t="e">
        <f>VLOOKUP($J$15,Liste!$A$2:$AC$210,31)</f>
        <v>#REF!</v>
      </c>
      <c r="U15" s="66">
        <f>VLOOKUP($J$15,Liste!$A$2:$AH$210,32)</f>
        <v>1.01490830523014</v>
      </c>
      <c r="V15" s="66">
        <f>VLOOKUP($J$15,Liste!$A$2:$AH$210,33)</f>
        <v>1.1835269566370099</v>
      </c>
      <c r="W15" s="66">
        <f>VLOOKUP($J$15,Liste!$A$2:$AI$210,34)</f>
        <v>1.1877509998136</v>
      </c>
      <c r="X15" s="66">
        <f>VLOOKUP($J$15,Liste!$A$2:$AIH$210,35)</f>
        <v>1.10297698218185</v>
      </c>
    </row>
    <row r="16" spans="1:24" x14ac:dyDescent="0.25">
      <c r="A16" s="53" t="s">
        <v>116</v>
      </c>
      <c r="B16" s="66">
        <f>'Synthèse Grandes Familles'!B9</f>
        <v>0.77591980761486801</v>
      </c>
      <c r="C16" s="66">
        <f>'Synthèse Grandes Familles'!C9</f>
        <v>0.66139315949890298</v>
      </c>
      <c r="D16" s="66">
        <f>'Synthèse Grandes Familles'!D9</f>
        <v>2.6219346979489801E-3</v>
      </c>
      <c r="E16" s="66">
        <f>'Synthèse Grandes Familles'!E9</f>
        <v>0.40455092029513101</v>
      </c>
      <c r="F16" s="66">
        <f>'Synthèse Grandes Familles'!F9</f>
        <v>-0.35036455263456701</v>
      </c>
      <c r="G16" s="66">
        <f>'Synthèse Grandes Familles'!G9</f>
        <v>-0.193605431359406</v>
      </c>
      <c r="H16" s="66">
        <f>'Synthèse Grandes Familles'!H9</f>
        <v>-0.27303606341223702</v>
      </c>
      <c r="I16" s="66">
        <f>'Synthèse Grandes Familles'!I9</f>
        <v>-9.8990683639483303E-3</v>
      </c>
      <c r="J16" s="53" t="s">
        <v>116</v>
      </c>
      <c r="K16" s="66">
        <f>Synthèse!B29</f>
        <v>-3.6499717839205102E-2</v>
      </c>
      <c r="L16" s="66">
        <f>Synthèse!C29</f>
        <v>-4.1587153385465599E-2</v>
      </c>
      <c r="M16" s="66">
        <f>Synthèse!D29</f>
        <v>-0.21240036004850801</v>
      </c>
      <c r="N16" s="66">
        <f>Synthèse!E29</f>
        <v>-0.329616564163486</v>
      </c>
      <c r="O16" s="66">
        <f>Synthèse!F29</f>
        <v>-0.32924619284393303</v>
      </c>
      <c r="P16" s="66">
        <f>Synthèse!G29</f>
        <v>-0.21044410707759401</v>
      </c>
      <c r="Q16" s="66">
        <f>Synthèse!H29</f>
        <v>0.107179766169254</v>
      </c>
      <c r="R16" s="66">
        <f>Synthèse!I29</f>
        <v>0.38542297671330999</v>
      </c>
      <c r="S16" s="66">
        <f>Synthèse!J29</f>
        <v>0.37656069082569799</v>
      </c>
      <c r="T16" s="66">
        <f>Synthèse!K29</f>
        <v>0.20522751701070199</v>
      </c>
      <c r="U16" s="66">
        <f>Synthèse!L29</f>
        <v>0.40902712576123701</v>
      </c>
      <c r="V16" s="66">
        <f>Synthèse!M29</f>
        <v>0.69368811713015799</v>
      </c>
      <c r="W16" s="66">
        <f>Synthèse!N29</f>
        <v>0.66510820442555096</v>
      </c>
      <c r="X16" s="66">
        <f>Synthèse!O29</f>
        <v>0.46720860384081098</v>
      </c>
    </row>
    <row r="35" spans="1:10" ht="15.75" customHeight="1" x14ac:dyDescent="0.25">
      <c r="A35" s="74" t="s">
        <v>1019</v>
      </c>
    </row>
    <row r="36" spans="1:10" ht="15.75" customHeight="1" x14ac:dyDescent="0.25">
      <c r="A36" s="74"/>
      <c r="J36" s="74" t="s">
        <v>1019</v>
      </c>
    </row>
    <row r="37" spans="1:10" ht="18.75" customHeight="1" x14ac:dyDescent="0.3">
      <c r="A37" s="54" t="s">
        <v>138</v>
      </c>
      <c r="B37" s="6"/>
      <c r="C37" s="6"/>
    </row>
    <row r="38" spans="1:10" ht="15.75" customHeight="1" x14ac:dyDescent="0.25"/>
    <row r="39" spans="1:10" x14ac:dyDescent="0.25">
      <c r="A39" s="56"/>
      <c r="B39" s="19" t="s">
        <v>121</v>
      </c>
      <c r="C39" s="20" t="s">
        <v>256</v>
      </c>
    </row>
    <row r="40" spans="1:10" x14ac:dyDescent="0.25">
      <c r="A40" s="57" t="s">
        <v>141</v>
      </c>
      <c r="B40" s="55">
        <f>G41</f>
        <v>1.29739899630265</v>
      </c>
      <c r="C40" s="60" t="str">
        <f>H41</f>
        <v>FAP228 - DEP</v>
      </c>
      <c r="F40" t="s">
        <v>158</v>
      </c>
      <c r="G40" t="s">
        <v>121</v>
      </c>
      <c r="H40" t="s">
        <v>139</v>
      </c>
    </row>
    <row r="41" spans="1:10" x14ac:dyDescent="0.25">
      <c r="A41" s="57" t="s">
        <v>142</v>
      </c>
      <c r="B41" s="55">
        <f t="shared" ref="B41:B52" si="0">G42</f>
        <v>0.94757605502416198</v>
      </c>
      <c r="C41" s="60" t="str">
        <f t="shared" ref="C41:C52" si="1">H42</f>
        <v>FAP228 - DEP</v>
      </c>
      <c r="F41" t="s">
        <v>141</v>
      </c>
      <c r="G41">
        <f>VLOOKUP($A$9,Fiche_2!$A$2:$Y$187,2)</f>
        <v>1.29739899630265</v>
      </c>
      <c r="H41" t="str">
        <f>VLOOKUP($A$9,Fiche_2!$A$2:$Y$187,14)</f>
        <v>FAP228 - DEP</v>
      </c>
    </row>
    <row r="42" spans="1:10" x14ac:dyDescent="0.25">
      <c r="A42" s="57" t="s">
        <v>143</v>
      </c>
      <c r="B42" s="55">
        <f t="shared" si="0"/>
        <v>1.05023905154165</v>
      </c>
      <c r="C42" s="60" t="str">
        <f t="shared" si="1"/>
        <v>FAP228 - DEP</v>
      </c>
      <c r="F42" t="s">
        <v>142</v>
      </c>
      <c r="G42">
        <f>VLOOKUP($A$9,Fiche_2!$A$2:$Y$187,3)</f>
        <v>0.94757605502416198</v>
      </c>
      <c r="H42" t="str">
        <f>VLOOKUP($A$9,Fiche_2!$A$2:$Y$187,15)</f>
        <v>FAP228 - DEP</v>
      </c>
    </row>
    <row r="43" spans="1:10" x14ac:dyDescent="0.25">
      <c r="A43" s="57" t="s">
        <v>144</v>
      </c>
      <c r="B43" s="55">
        <f t="shared" si="0"/>
        <v>1.10297698218185</v>
      </c>
      <c r="C43" s="60" t="str">
        <f t="shared" si="1"/>
        <v>FAP228 - REG</v>
      </c>
      <c r="F43" t="s">
        <v>143</v>
      </c>
      <c r="G43">
        <f>VLOOKUP($A$9,Fiche_2!$A$2:$Y$187,4)</f>
        <v>1.05023905154165</v>
      </c>
      <c r="H43" t="str">
        <f>VLOOKUP($A$9,Fiche_2!$A$2:$Y$187,16)</f>
        <v>FAP228 - DEP</v>
      </c>
    </row>
    <row r="44" spans="1:10" x14ac:dyDescent="0.25">
      <c r="A44" s="57" t="s">
        <v>145</v>
      </c>
      <c r="B44" s="55">
        <f t="shared" si="0"/>
        <v>1.5058124453909001</v>
      </c>
      <c r="C44" s="60" t="str">
        <f t="shared" si="1"/>
        <v>FAP228 - DEP</v>
      </c>
      <c r="F44" t="s">
        <v>144</v>
      </c>
      <c r="G44">
        <f>VLOOKUP($A$9,Fiche_2!$A$2:$Y$187,5)</f>
        <v>1.10297698218185</v>
      </c>
      <c r="H44" t="str">
        <f>VLOOKUP($A$9,Fiche_2!$A$2:$Y$187,17)</f>
        <v>FAP228 - REG</v>
      </c>
    </row>
    <row r="45" spans="1:10" x14ac:dyDescent="0.25">
      <c r="A45" s="57" t="s">
        <v>146</v>
      </c>
      <c r="B45" s="55">
        <f t="shared" si="0"/>
        <v>0.26244156378915001</v>
      </c>
      <c r="C45" s="60" t="str">
        <f t="shared" si="1"/>
        <v>FAP228 - DEP</v>
      </c>
      <c r="F45" t="s">
        <v>145</v>
      </c>
      <c r="G45">
        <f>VLOOKUP($A$9,Fiche_2!$A$2:$Y$187,6)</f>
        <v>1.5058124453909001</v>
      </c>
      <c r="H45" t="str">
        <f>VLOOKUP($A$9,Fiche_2!$A$2:$Y$187,18)</f>
        <v>FAP228 - DEP</v>
      </c>
    </row>
    <row r="46" spans="1:10" x14ac:dyDescent="0.25">
      <c r="A46" s="57" t="s">
        <v>147</v>
      </c>
      <c r="B46" s="55">
        <f t="shared" si="0"/>
        <v>1.0096841523583799</v>
      </c>
      <c r="C46" s="60" t="str">
        <f t="shared" si="1"/>
        <v>FAP228 - DEP</v>
      </c>
      <c r="F46" t="s">
        <v>146</v>
      </c>
      <c r="G46">
        <f>VLOOKUP($A$9,Fiche_2!$A$2:$Y$187,7)</f>
        <v>0.26244156378915001</v>
      </c>
      <c r="H46" t="str">
        <f>VLOOKUP($A$9,Fiche_2!$A$2:$Y$187,19)</f>
        <v>FAP228 - DEP</v>
      </c>
    </row>
    <row r="47" spans="1:10" x14ac:dyDescent="0.25">
      <c r="A47" s="57" t="s">
        <v>148</v>
      </c>
      <c r="B47" s="55">
        <f t="shared" si="0"/>
        <v>1.4985671181765201</v>
      </c>
      <c r="C47" s="60" t="str">
        <f t="shared" si="1"/>
        <v>FAP86 - DEP</v>
      </c>
      <c r="F47" t="s">
        <v>147</v>
      </c>
      <c r="G47">
        <f>VLOOKUP($A$9,Fiche_2!$A$2:$Y$187,8)</f>
        <v>1.0096841523583799</v>
      </c>
      <c r="H47" t="str">
        <f>VLOOKUP($A$9,Fiche_2!$A$2:$Y$187,20)</f>
        <v>FAP228 - DEP</v>
      </c>
    </row>
    <row r="48" spans="1:10" x14ac:dyDescent="0.25">
      <c r="A48" s="57" t="s">
        <v>149</v>
      </c>
      <c r="B48" s="55">
        <f t="shared" si="0"/>
        <v>1.4120813835560999</v>
      </c>
      <c r="C48" s="60" t="str">
        <f t="shared" si="1"/>
        <v>FAP228 - DEP</v>
      </c>
      <c r="F48" t="s">
        <v>148</v>
      </c>
      <c r="G48">
        <f>VLOOKUP($A$9,Fiche_2!$A$2:$Y$187,9)</f>
        <v>1.4985671181765201</v>
      </c>
      <c r="H48" t="str">
        <f>VLOOKUP($A$9,Fiche_2!$A$2:$Y$187,21)</f>
        <v>FAP86 - DEP</v>
      </c>
    </row>
    <row r="49" spans="1:8" x14ac:dyDescent="0.25">
      <c r="A49" s="57" t="s">
        <v>150</v>
      </c>
      <c r="B49" s="55">
        <f t="shared" si="0"/>
        <v>1.1701466122762301</v>
      </c>
      <c r="C49" s="60" t="str">
        <f t="shared" si="1"/>
        <v>FAP228 - DEP</v>
      </c>
      <c r="F49" t="s">
        <v>149</v>
      </c>
      <c r="G49">
        <f>VLOOKUP($A$9,Fiche_2!$A$2:$Y$187,10)</f>
        <v>1.4120813835560999</v>
      </c>
      <c r="H49" t="str">
        <f>VLOOKUP($A$9,Fiche_2!$A$2:$Y$187,22)</f>
        <v>FAP228 - DEP</v>
      </c>
    </row>
    <row r="50" spans="1:8" x14ac:dyDescent="0.25">
      <c r="A50" s="57" t="s">
        <v>151</v>
      </c>
      <c r="B50" s="55">
        <f t="shared" si="0"/>
        <v>1.2012006653771901</v>
      </c>
      <c r="C50" s="60" t="str">
        <f t="shared" si="1"/>
        <v>FAP228 - DEP</v>
      </c>
      <c r="F50" t="s">
        <v>150</v>
      </c>
      <c r="G50">
        <f>VLOOKUP($A$9,Fiche_2!$A$2:$Y$187,11)</f>
        <v>1.1701466122762301</v>
      </c>
      <c r="H50" t="str">
        <f>VLOOKUP($A$9,Fiche_2!$A$2:$Y$187,23)</f>
        <v>FAP228 - DEP</v>
      </c>
    </row>
    <row r="51" spans="1:8" x14ac:dyDescent="0.25">
      <c r="A51" s="57" t="s">
        <v>152</v>
      </c>
      <c r="B51" s="55">
        <f t="shared" si="0"/>
        <v>1.47987179918937</v>
      </c>
      <c r="C51" s="60" t="str">
        <f t="shared" si="1"/>
        <v>FAP228 - DEP</v>
      </c>
      <c r="F51" t="s">
        <v>151</v>
      </c>
      <c r="G51">
        <f>VLOOKUP($A$9,Fiche_2!$A$2:$Y$187,12)</f>
        <v>1.2012006653771901</v>
      </c>
      <c r="H51" t="str">
        <f>VLOOKUP($A$9,Fiche_2!$A$2:$Y$187,24)</f>
        <v>FAP228 - DEP</v>
      </c>
    </row>
    <row r="52" spans="1:8" ht="15.75" customHeight="1" x14ac:dyDescent="0.25">
      <c r="A52" s="58" t="s">
        <v>131</v>
      </c>
      <c r="B52" s="59">
        <f t="shared" si="0"/>
        <v>1.10297698218185</v>
      </c>
      <c r="C52" s="61" t="str">
        <f t="shared" si="1"/>
        <v>FAP228 - REG</v>
      </c>
      <c r="F52" t="s">
        <v>152</v>
      </c>
      <c r="G52">
        <f>VLOOKUP($A$9,Fiche_2!$A$2:$Y$187,13)</f>
        <v>1.47987179918937</v>
      </c>
      <c r="H52" t="str">
        <f>VLOOKUP($A$9,Fiche_2!$A$2:$Y$187,25)</f>
        <v>FAP228 - DEP</v>
      </c>
    </row>
    <row r="53" spans="1:8" x14ac:dyDescent="0.25">
      <c r="F53" t="s">
        <v>131</v>
      </c>
      <c r="G53" s="62">
        <f>F9</f>
        <v>1.10297698218185</v>
      </c>
      <c r="H53" t="str">
        <f>P9</f>
        <v>FAP228 - REG</v>
      </c>
    </row>
    <row r="54" spans="1:8" ht="15.75" customHeight="1" x14ac:dyDescent="0.25">
      <c r="A54" s="74" t="s">
        <v>1019</v>
      </c>
    </row>
  </sheetData>
  <mergeCells count="4">
    <mergeCell ref="A2:S2"/>
    <mergeCell ref="A5:S5"/>
    <mergeCell ref="B8:D8"/>
    <mergeCell ref="B9:D9"/>
  </mergeCells>
  <conditionalFormatting sqref="G9:G10">
    <cfRule type="cellIs" dxfId="17" priority="1" operator="equal">
      <formula>"5.2"</formula>
    </cfRule>
    <cfRule type="cellIs" dxfId="16" priority="7" operator="equal">
      <formula>"5.1"</formula>
    </cfRule>
    <cfRule type="cellIs" dxfId="15" priority="8" operator="equal">
      <formula>"4"</formula>
    </cfRule>
    <cfRule type="cellIs" dxfId="14" priority="9" operator="equal">
      <formula>"2"</formula>
    </cfRule>
    <cfRule type="cellIs" dxfId="13" priority="10" operator="equal">
      <formula>"1"</formula>
    </cfRule>
    <cfRule type="cellIs" dxfId="12" priority="11" operator="equal">
      <formula>"3"</formula>
    </cfRule>
  </conditionalFormatting>
  <conditionalFormatting sqref="I9:O9">
    <cfRule type="cellIs" dxfId="11" priority="2" operator="equal">
      <formula>"5"</formula>
    </cfRule>
    <cfRule type="cellIs" dxfId="10" priority="3" operator="equal">
      <formula>"4"</formula>
    </cfRule>
    <cfRule type="cellIs" dxfId="9" priority="4" operator="equal">
      <formula>"2"</formula>
    </cfRule>
    <cfRule type="cellIs" dxfId="8" priority="5" operator="equal">
      <formula>"1"</formula>
    </cfRule>
    <cfRule type="cellIs" dxfId="7" priority="6" operator="equal">
      <formula>"3"</formula>
    </cfRule>
  </conditionalFormatting>
  <pageMargins left="0.7" right="0.7" top="0.75" bottom="0.75" header="0.3" footer="0.3"/>
  <pageSetup paperSize="9" scale="45" orientation="landscape"/>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684975E2-3D2B-4326-A58E-17A1A2A2E9BB}">
          <x14:formula1>
            <xm:f>Menus!$D$2:$D$210</xm:f>
          </x14:formula1>
          <xm:sqref>A5:S5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V215"/>
  <sheetViews>
    <sheetView zoomScaleNormal="100" workbookViewId="0">
      <pane ySplit="6" topLeftCell="A7" activePane="bottomLeft" state="frozen"/>
      <selection activeCell="L40" sqref="L40"/>
      <selection pane="bottomLeft" activeCell="E5" sqref="E5"/>
    </sheetView>
  </sheetViews>
  <sheetFormatPr baseColWidth="10" defaultRowHeight="15" x14ac:dyDescent="0.25"/>
  <cols>
    <col min="2" max="2" width="83.5703125" customWidth="1"/>
    <col min="3" max="3" width="13.7109375" customWidth="1"/>
    <col min="4" max="4" width="10.7109375" customWidth="1"/>
    <col min="5" max="5" width="13.85546875" customWidth="1"/>
    <col min="6" max="6" width="14.42578125" customWidth="1"/>
    <col min="7" max="7" width="14.85546875" customWidth="1"/>
    <col min="8" max="8" width="12.7109375" customWidth="1"/>
    <col min="9" max="9" width="15.7109375" customWidth="1"/>
    <col min="10" max="10" width="17" customWidth="1"/>
    <col min="11" max="11" width="16.5703125" customWidth="1"/>
    <col min="12" max="12" width="19.5703125" customWidth="1"/>
    <col min="13" max="13" width="15.7109375" customWidth="1"/>
    <col min="15" max="15" width="17.140625" customWidth="1"/>
  </cols>
  <sheetData>
    <row r="2" spans="1:22" ht="23.25" customHeight="1" x14ac:dyDescent="0.35">
      <c r="A2" s="127" t="s">
        <v>1030</v>
      </c>
      <c r="B2" s="127"/>
      <c r="C2" s="127"/>
      <c r="D2" s="127"/>
      <c r="E2" s="127"/>
      <c r="F2" s="127"/>
      <c r="G2" s="127"/>
      <c r="H2" s="127"/>
      <c r="I2" s="127"/>
      <c r="J2" s="127"/>
      <c r="K2" s="127"/>
      <c r="L2" s="127"/>
      <c r="M2" s="127"/>
    </row>
    <row r="3" spans="1:22" ht="12.75" customHeight="1" x14ac:dyDescent="0.35">
      <c r="A3" s="79"/>
      <c r="B3" s="79"/>
      <c r="C3" s="79"/>
      <c r="D3" s="79"/>
      <c r="E3" s="79"/>
      <c r="F3" s="79"/>
      <c r="G3" s="79"/>
      <c r="H3" s="79"/>
      <c r="I3" s="79"/>
      <c r="J3" s="79"/>
      <c r="K3" s="79"/>
      <c r="L3" s="79"/>
    </row>
    <row r="4" spans="1:22" ht="17.25" customHeight="1" x14ac:dyDescent="0.35">
      <c r="A4" s="74" t="s">
        <v>1019</v>
      </c>
      <c r="B4" s="79"/>
      <c r="C4" s="79"/>
      <c r="D4" s="79"/>
      <c r="E4" s="79"/>
      <c r="F4" s="79"/>
      <c r="G4" s="79"/>
      <c r="H4" s="79"/>
      <c r="I4" s="79"/>
      <c r="J4" s="79"/>
      <c r="K4" s="79"/>
      <c r="L4" s="79"/>
    </row>
    <row r="5" spans="1:22" ht="23.25" customHeight="1" x14ac:dyDescent="0.35">
      <c r="A5" s="76"/>
      <c r="B5" s="76"/>
      <c r="C5" s="77"/>
      <c r="D5" s="77"/>
      <c r="E5" s="79"/>
      <c r="F5" s="79"/>
      <c r="G5" s="79"/>
      <c r="H5" s="76"/>
      <c r="I5" s="77"/>
      <c r="J5" s="76"/>
      <c r="K5" s="76"/>
      <c r="L5" s="76"/>
      <c r="M5" s="78"/>
      <c r="N5" s="78"/>
      <c r="O5" s="76"/>
      <c r="P5" s="76"/>
      <c r="Q5" s="77"/>
      <c r="R5" s="76"/>
      <c r="S5" s="76"/>
      <c r="T5" s="76"/>
      <c r="U5" s="78"/>
      <c r="V5" s="76"/>
    </row>
    <row r="6" spans="1:22" ht="50.25" customHeight="1" x14ac:dyDescent="0.25">
      <c r="A6" s="69" t="s">
        <v>117</v>
      </c>
      <c r="B6" s="69" t="s">
        <v>118</v>
      </c>
      <c r="C6" s="69" t="s">
        <v>128</v>
      </c>
      <c r="D6" s="85" t="s">
        <v>1020</v>
      </c>
      <c r="E6" s="84" t="s">
        <v>120</v>
      </c>
      <c r="F6" s="69" t="s">
        <v>121</v>
      </c>
      <c r="G6" s="69" t="s">
        <v>122</v>
      </c>
      <c r="H6" s="69" t="s">
        <v>123</v>
      </c>
      <c r="I6" s="69" t="s">
        <v>124</v>
      </c>
      <c r="J6" s="69" t="s">
        <v>260</v>
      </c>
      <c r="K6" s="69" t="s">
        <v>126</v>
      </c>
      <c r="L6" s="69" t="s">
        <v>127</v>
      </c>
      <c r="M6" s="69" t="s">
        <v>1022</v>
      </c>
    </row>
    <row r="7" spans="1:22" x14ac:dyDescent="0.25">
      <c r="A7" s="82" t="s">
        <v>319</v>
      </c>
      <c r="B7" s="82" t="s">
        <v>320</v>
      </c>
      <c r="C7" s="82" t="s">
        <v>853</v>
      </c>
      <c r="D7" s="80">
        <v>5731.4</v>
      </c>
      <c r="E7" s="81">
        <v>1.5856297039712499E-4</v>
      </c>
      <c r="F7" s="83">
        <v>3</v>
      </c>
      <c r="G7" s="83">
        <v>5</v>
      </c>
      <c r="H7" s="83">
        <v>3</v>
      </c>
      <c r="I7" s="83">
        <v>2</v>
      </c>
      <c r="J7" s="83">
        <v>5</v>
      </c>
      <c r="K7" s="83">
        <v>3</v>
      </c>
      <c r="L7" s="83">
        <v>5</v>
      </c>
      <c r="M7" s="83">
        <v>3</v>
      </c>
    </row>
    <row r="8" spans="1:22" x14ac:dyDescent="0.25">
      <c r="A8" s="82" t="s">
        <v>322</v>
      </c>
      <c r="B8" s="82" t="s">
        <v>323</v>
      </c>
      <c r="C8" s="82" t="s">
        <v>853</v>
      </c>
      <c r="D8" s="80">
        <v>3780.6</v>
      </c>
      <c r="E8" s="81">
        <v>0.120165736014539</v>
      </c>
      <c r="F8" s="83">
        <v>3</v>
      </c>
      <c r="G8" s="83">
        <v>4</v>
      </c>
      <c r="H8" s="83">
        <v>4</v>
      </c>
      <c r="I8" s="83">
        <v>2</v>
      </c>
      <c r="J8" s="83">
        <v>4</v>
      </c>
      <c r="K8" s="83">
        <v>5</v>
      </c>
      <c r="L8" s="83">
        <v>5</v>
      </c>
      <c r="M8" s="83">
        <v>4</v>
      </c>
    </row>
    <row r="9" spans="1:22" x14ac:dyDescent="0.25">
      <c r="A9" s="82" t="s">
        <v>325</v>
      </c>
      <c r="B9" s="82" t="s">
        <v>326</v>
      </c>
      <c r="C9" s="82" t="s">
        <v>853</v>
      </c>
      <c r="D9" s="80">
        <v>943.7</v>
      </c>
      <c r="E9" s="81">
        <v>0.75639619068330399</v>
      </c>
      <c r="F9" s="83" t="s">
        <v>854</v>
      </c>
      <c r="G9" s="83">
        <v>5</v>
      </c>
      <c r="H9" s="83">
        <v>3</v>
      </c>
      <c r="I9" s="83">
        <v>1</v>
      </c>
      <c r="J9" s="83">
        <v>3</v>
      </c>
      <c r="K9" s="83">
        <v>3</v>
      </c>
      <c r="L9" s="83">
        <v>5</v>
      </c>
      <c r="M9" s="83">
        <v>3</v>
      </c>
    </row>
    <row r="10" spans="1:22" x14ac:dyDescent="0.25">
      <c r="A10" s="82" t="s">
        <v>328</v>
      </c>
      <c r="B10" s="82" t="s">
        <v>9</v>
      </c>
      <c r="C10" s="82" t="s">
        <v>853</v>
      </c>
      <c r="D10" s="80">
        <v>913.4</v>
      </c>
      <c r="E10" s="81">
        <v>0.32547953858557299</v>
      </c>
      <c r="F10" s="83">
        <v>4</v>
      </c>
      <c r="G10" s="83">
        <v>5</v>
      </c>
      <c r="H10" s="83">
        <v>2</v>
      </c>
      <c r="I10" s="83">
        <v>3</v>
      </c>
      <c r="J10" s="83">
        <v>5</v>
      </c>
      <c r="K10" s="83">
        <v>4</v>
      </c>
      <c r="L10" s="83">
        <v>5</v>
      </c>
      <c r="M10" s="83" t="s">
        <v>12</v>
      </c>
    </row>
    <row r="11" spans="1:22" x14ac:dyDescent="0.25">
      <c r="A11" s="82" t="s">
        <v>330</v>
      </c>
      <c r="B11" s="82" t="s">
        <v>331</v>
      </c>
      <c r="C11" s="82" t="s">
        <v>853</v>
      </c>
      <c r="D11" s="80">
        <v>4749.3</v>
      </c>
      <c r="E11" s="81">
        <v>0.19016038199973101</v>
      </c>
      <c r="F11" s="83">
        <v>4</v>
      </c>
      <c r="G11" s="83">
        <v>5</v>
      </c>
      <c r="H11" s="83">
        <v>1</v>
      </c>
      <c r="I11" s="83">
        <v>1</v>
      </c>
      <c r="J11" s="83">
        <v>5</v>
      </c>
      <c r="K11" s="83">
        <v>3</v>
      </c>
      <c r="L11" s="83">
        <v>3</v>
      </c>
      <c r="M11" s="83">
        <v>5</v>
      </c>
    </row>
    <row r="12" spans="1:22" x14ac:dyDescent="0.25">
      <c r="A12" s="82" t="s">
        <v>333</v>
      </c>
      <c r="B12" s="82" t="s">
        <v>334</v>
      </c>
      <c r="C12" s="82" t="s">
        <v>853</v>
      </c>
      <c r="D12" s="80">
        <v>17028.3</v>
      </c>
      <c r="E12" s="81">
        <v>0.39844206038404401</v>
      </c>
      <c r="F12" s="83">
        <v>4</v>
      </c>
      <c r="G12" s="83">
        <v>5</v>
      </c>
      <c r="H12" s="83">
        <v>3</v>
      </c>
      <c r="I12" s="83">
        <v>2</v>
      </c>
      <c r="J12" s="83">
        <v>4</v>
      </c>
      <c r="K12" s="83">
        <v>4</v>
      </c>
      <c r="L12" s="83">
        <v>5</v>
      </c>
      <c r="M12" s="83">
        <v>5</v>
      </c>
    </row>
    <row r="13" spans="1:22" x14ac:dyDescent="0.25">
      <c r="A13" s="82" t="s">
        <v>336</v>
      </c>
      <c r="B13" s="82" t="s">
        <v>337</v>
      </c>
      <c r="C13" s="82" t="s">
        <v>853</v>
      </c>
      <c r="D13" s="80">
        <v>3639.6</v>
      </c>
      <c r="E13" s="81">
        <v>-0.52206753752076396</v>
      </c>
      <c r="F13" s="83">
        <v>2</v>
      </c>
      <c r="G13" s="83">
        <v>5</v>
      </c>
      <c r="H13" s="83">
        <v>3</v>
      </c>
      <c r="I13" s="83">
        <v>1</v>
      </c>
      <c r="J13" s="83">
        <v>5</v>
      </c>
      <c r="K13" s="83">
        <v>4</v>
      </c>
      <c r="L13" s="83">
        <v>5</v>
      </c>
      <c r="M13" s="83">
        <v>4</v>
      </c>
    </row>
    <row r="14" spans="1:22" ht="15" customHeight="1" x14ac:dyDescent="0.25">
      <c r="A14" s="82" t="s">
        <v>339</v>
      </c>
      <c r="B14" s="82" t="s">
        <v>10</v>
      </c>
      <c r="C14" s="82" t="s">
        <v>853</v>
      </c>
      <c r="D14" s="80">
        <v>7633.9</v>
      </c>
      <c r="E14" s="81">
        <v>0.34531258685909499</v>
      </c>
      <c r="F14" s="83">
        <v>4</v>
      </c>
      <c r="G14" s="83">
        <v>2</v>
      </c>
      <c r="H14" s="83">
        <v>3</v>
      </c>
      <c r="I14" s="83">
        <v>5</v>
      </c>
      <c r="J14" s="83">
        <v>3</v>
      </c>
      <c r="K14" s="83">
        <v>3</v>
      </c>
      <c r="L14" s="83">
        <v>4</v>
      </c>
      <c r="M14" s="83">
        <v>3</v>
      </c>
    </row>
    <row r="15" spans="1:22" x14ac:dyDescent="0.25">
      <c r="A15" s="82" t="s">
        <v>341</v>
      </c>
      <c r="B15" s="82" t="s">
        <v>11</v>
      </c>
      <c r="C15" s="82" t="s">
        <v>853</v>
      </c>
      <c r="D15" s="80">
        <v>3990.3</v>
      </c>
      <c r="E15" s="81">
        <v>-0.55992867502086097</v>
      </c>
      <c r="F15" s="83">
        <v>1</v>
      </c>
      <c r="G15" s="83">
        <v>1</v>
      </c>
      <c r="H15" s="83">
        <v>5</v>
      </c>
      <c r="I15" s="83">
        <v>4</v>
      </c>
      <c r="J15" s="83">
        <v>2</v>
      </c>
      <c r="K15" s="83">
        <v>1</v>
      </c>
      <c r="L15" s="83">
        <v>5</v>
      </c>
      <c r="M15" s="83">
        <v>2</v>
      </c>
    </row>
    <row r="16" spans="1:22" x14ac:dyDescent="0.25">
      <c r="A16" s="82" t="s">
        <v>343</v>
      </c>
      <c r="B16" s="82" t="s">
        <v>344</v>
      </c>
      <c r="C16" s="82" t="s">
        <v>855</v>
      </c>
      <c r="D16" s="80">
        <v>188</v>
      </c>
      <c r="E16" s="81" t="s">
        <v>12</v>
      </c>
      <c r="F16" s="83" t="s">
        <v>12</v>
      </c>
      <c r="G16" s="83" t="s">
        <v>12</v>
      </c>
      <c r="H16" s="83" t="s">
        <v>12</v>
      </c>
      <c r="I16" s="83" t="s">
        <v>12</v>
      </c>
      <c r="J16" s="83" t="s">
        <v>12</v>
      </c>
      <c r="K16" s="83" t="s">
        <v>12</v>
      </c>
      <c r="L16" s="83" t="s">
        <v>12</v>
      </c>
      <c r="M16" s="83" t="s">
        <v>12</v>
      </c>
    </row>
    <row r="17" spans="1:13" x14ac:dyDescent="0.25">
      <c r="A17" s="82" t="s">
        <v>346</v>
      </c>
      <c r="B17" s="82" t="s">
        <v>347</v>
      </c>
      <c r="C17" s="82" t="s">
        <v>855</v>
      </c>
      <c r="D17" s="80">
        <v>697.5</v>
      </c>
      <c r="E17" s="81" t="s">
        <v>12</v>
      </c>
      <c r="F17" s="83" t="s">
        <v>12</v>
      </c>
      <c r="G17" s="83" t="s">
        <v>12</v>
      </c>
      <c r="H17" s="83" t="s">
        <v>12</v>
      </c>
      <c r="I17" s="83" t="s">
        <v>12</v>
      </c>
      <c r="J17" s="83" t="s">
        <v>12</v>
      </c>
      <c r="K17" s="83" t="s">
        <v>12</v>
      </c>
      <c r="L17" s="83" t="s">
        <v>12</v>
      </c>
      <c r="M17" s="83" t="s">
        <v>12</v>
      </c>
    </row>
    <row r="18" spans="1:13" x14ac:dyDescent="0.25">
      <c r="A18" s="82" t="s">
        <v>349</v>
      </c>
      <c r="B18" s="82" t="s">
        <v>13</v>
      </c>
      <c r="C18" s="82" t="s">
        <v>855</v>
      </c>
      <c r="D18" s="80">
        <v>157.9</v>
      </c>
      <c r="E18" s="81" t="s">
        <v>12</v>
      </c>
      <c r="F18" s="83" t="s">
        <v>12</v>
      </c>
      <c r="G18" s="83" t="s">
        <v>12</v>
      </c>
      <c r="H18" s="83" t="s">
        <v>12</v>
      </c>
      <c r="I18" s="83" t="s">
        <v>12</v>
      </c>
      <c r="J18" s="83" t="s">
        <v>12</v>
      </c>
      <c r="K18" s="83" t="s">
        <v>12</v>
      </c>
      <c r="L18" s="83" t="s">
        <v>12</v>
      </c>
      <c r="M18" s="83" t="s">
        <v>12</v>
      </c>
    </row>
    <row r="19" spans="1:13" x14ac:dyDescent="0.25">
      <c r="A19" s="82" t="s">
        <v>351</v>
      </c>
      <c r="B19" s="82" t="s">
        <v>352</v>
      </c>
      <c r="C19" s="82" t="s">
        <v>853</v>
      </c>
      <c r="D19" s="80">
        <v>5748.8</v>
      </c>
      <c r="E19" s="81">
        <v>8.9011961279100701E-2</v>
      </c>
      <c r="F19" s="83">
        <v>3</v>
      </c>
      <c r="G19" s="83">
        <v>5</v>
      </c>
      <c r="H19" s="83">
        <v>1</v>
      </c>
      <c r="I19" s="83">
        <v>1</v>
      </c>
      <c r="J19" s="83">
        <v>4</v>
      </c>
      <c r="K19" s="83">
        <v>5</v>
      </c>
      <c r="L19" s="83">
        <v>3</v>
      </c>
      <c r="M19" s="83">
        <v>4</v>
      </c>
    </row>
    <row r="20" spans="1:13" x14ac:dyDescent="0.25">
      <c r="A20" s="82" t="s">
        <v>354</v>
      </c>
      <c r="B20" s="82" t="s">
        <v>355</v>
      </c>
      <c r="C20" s="82" t="s">
        <v>853</v>
      </c>
      <c r="D20" s="80">
        <v>5343.7</v>
      </c>
      <c r="E20" s="81">
        <v>1.08532725550276</v>
      </c>
      <c r="F20" s="83" t="s">
        <v>856</v>
      </c>
      <c r="G20" s="83">
        <v>5</v>
      </c>
      <c r="H20" s="83">
        <v>2</v>
      </c>
      <c r="I20" s="83">
        <v>3</v>
      </c>
      <c r="J20" s="83">
        <v>5</v>
      </c>
      <c r="K20" s="83">
        <v>5</v>
      </c>
      <c r="L20" s="83">
        <v>4</v>
      </c>
      <c r="M20" s="83">
        <v>3</v>
      </c>
    </row>
    <row r="21" spans="1:13" x14ac:dyDescent="0.25">
      <c r="A21" s="82" t="s">
        <v>357</v>
      </c>
      <c r="B21" s="82" t="s">
        <v>358</v>
      </c>
      <c r="C21" s="82" t="s">
        <v>853</v>
      </c>
      <c r="D21" s="80">
        <v>1591.5</v>
      </c>
      <c r="E21" s="81">
        <v>0.95661781096572396</v>
      </c>
      <c r="F21" s="83" t="s">
        <v>856</v>
      </c>
      <c r="G21" s="83">
        <v>5</v>
      </c>
      <c r="H21" s="83">
        <v>2</v>
      </c>
      <c r="I21" s="83">
        <v>2</v>
      </c>
      <c r="J21" s="83">
        <v>5</v>
      </c>
      <c r="K21" s="83">
        <v>5</v>
      </c>
      <c r="L21" s="83">
        <v>5</v>
      </c>
      <c r="M21" s="83">
        <v>3</v>
      </c>
    </row>
    <row r="22" spans="1:13" x14ac:dyDescent="0.25">
      <c r="A22" s="82" t="s">
        <v>360</v>
      </c>
      <c r="B22" s="82" t="s">
        <v>361</v>
      </c>
      <c r="C22" s="82" t="s">
        <v>853</v>
      </c>
      <c r="D22" s="80">
        <v>6934.3</v>
      </c>
      <c r="E22" s="81">
        <v>0.609301143359393</v>
      </c>
      <c r="F22" s="83" t="s">
        <v>854</v>
      </c>
      <c r="G22" s="83">
        <v>3</v>
      </c>
      <c r="H22" s="83">
        <v>2</v>
      </c>
      <c r="I22" s="83">
        <v>3</v>
      </c>
      <c r="J22" s="83">
        <v>4</v>
      </c>
      <c r="K22" s="83">
        <v>4</v>
      </c>
      <c r="L22" s="83">
        <v>5</v>
      </c>
      <c r="M22" s="83">
        <v>3</v>
      </c>
    </row>
    <row r="23" spans="1:13" x14ac:dyDescent="0.25">
      <c r="A23" s="82" t="s">
        <v>363</v>
      </c>
      <c r="B23" s="82" t="s">
        <v>169</v>
      </c>
      <c r="C23" s="82" t="s">
        <v>853</v>
      </c>
      <c r="D23" s="80">
        <v>11272.5</v>
      </c>
      <c r="E23" s="81">
        <v>1.10297698218185</v>
      </c>
      <c r="F23" s="83" t="s">
        <v>856</v>
      </c>
      <c r="G23" s="83">
        <v>5</v>
      </c>
      <c r="H23" s="83">
        <v>3</v>
      </c>
      <c r="I23" s="83">
        <v>3</v>
      </c>
      <c r="J23" s="83">
        <v>4</v>
      </c>
      <c r="K23" s="83">
        <v>4</v>
      </c>
      <c r="L23" s="83">
        <v>5</v>
      </c>
      <c r="M23" s="83">
        <v>2</v>
      </c>
    </row>
    <row r="24" spans="1:13" x14ac:dyDescent="0.25">
      <c r="A24" s="82" t="s">
        <v>365</v>
      </c>
      <c r="B24" s="82" t="s">
        <v>366</v>
      </c>
      <c r="C24" s="82" t="s">
        <v>853</v>
      </c>
      <c r="D24" s="80">
        <v>7308.3</v>
      </c>
      <c r="E24" s="81">
        <v>1.3433527746938101</v>
      </c>
      <c r="F24" s="83" t="s">
        <v>856</v>
      </c>
      <c r="G24" s="83">
        <v>5</v>
      </c>
      <c r="H24" s="83">
        <v>3</v>
      </c>
      <c r="I24" s="83">
        <v>3</v>
      </c>
      <c r="J24" s="83">
        <v>4</v>
      </c>
      <c r="K24" s="83">
        <v>4</v>
      </c>
      <c r="L24" s="83">
        <v>3</v>
      </c>
      <c r="M24" s="83">
        <v>1</v>
      </c>
    </row>
    <row r="25" spans="1:13" x14ac:dyDescent="0.25">
      <c r="A25" s="82" t="s">
        <v>368</v>
      </c>
      <c r="B25" s="82" t="s">
        <v>15</v>
      </c>
      <c r="C25" s="82" t="s">
        <v>853</v>
      </c>
      <c r="D25" s="80">
        <v>4820.6000000000004</v>
      </c>
      <c r="E25" s="81">
        <v>1.82475881661573</v>
      </c>
      <c r="F25" s="83" t="s">
        <v>856</v>
      </c>
      <c r="G25" s="83">
        <v>5</v>
      </c>
      <c r="H25" s="83">
        <v>4</v>
      </c>
      <c r="I25" s="83">
        <v>4</v>
      </c>
      <c r="J25" s="83">
        <v>3</v>
      </c>
      <c r="K25" s="83">
        <v>4</v>
      </c>
      <c r="L25" s="83">
        <v>3</v>
      </c>
      <c r="M25" s="83">
        <v>1</v>
      </c>
    </row>
    <row r="26" spans="1:13" x14ac:dyDescent="0.25">
      <c r="A26" s="82" t="s">
        <v>370</v>
      </c>
      <c r="B26" s="82" t="s">
        <v>14</v>
      </c>
      <c r="C26" s="82" t="s">
        <v>853</v>
      </c>
      <c r="D26" s="80">
        <v>876</v>
      </c>
      <c r="E26" s="81">
        <v>0.74023334829923604</v>
      </c>
      <c r="F26" s="83" t="s">
        <v>854</v>
      </c>
      <c r="G26" s="83">
        <v>3</v>
      </c>
      <c r="H26" s="83">
        <v>3</v>
      </c>
      <c r="I26" s="83">
        <v>4</v>
      </c>
      <c r="J26" s="83">
        <v>1</v>
      </c>
      <c r="K26" s="83">
        <v>4</v>
      </c>
      <c r="L26" s="83">
        <v>5</v>
      </c>
      <c r="M26" s="83" t="s">
        <v>12</v>
      </c>
    </row>
    <row r="27" spans="1:13" x14ac:dyDescent="0.25">
      <c r="A27" s="82" t="s">
        <v>372</v>
      </c>
      <c r="B27" s="82" t="s">
        <v>373</v>
      </c>
      <c r="C27" s="82" t="s">
        <v>853</v>
      </c>
      <c r="D27" s="80">
        <v>3392</v>
      </c>
      <c r="E27" s="81">
        <v>0.73935111400349296</v>
      </c>
      <c r="F27" s="83" t="s">
        <v>854</v>
      </c>
      <c r="G27" s="83">
        <v>5</v>
      </c>
      <c r="H27" s="83">
        <v>4</v>
      </c>
      <c r="I27" s="83">
        <v>2</v>
      </c>
      <c r="J27" s="83">
        <v>4</v>
      </c>
      <c r="K27" s="83">
        <v>4</v>
      </c>
      <c r="L27" s="83">
        <v>4</v>
      </c>
      <c r="M27" s="83">
        <v>3</v>
      </c>
    </row>
    <row r="28" spans="1:13" x14ac:dyDescent="0.25">
      <c r="A28" s="82" t="s">
        <v>375</v>
      </c>
      <c r="B28" s="82" t="s">
        <v>376</v>
      </c>
      <c r="C28" s="82" t="s">
        <v>853</v>
      </c>
      <c r="D28" s="80">
        <v>3971.3</v>
      </c>
      <c r="E28" s="81">
        <v>1.1518549668515301</v>
      </c>
      <c r="F28" s="83" t="s">
        <v>856</v>
      </c>
      <c r="G28" s="83">
        <v>5</v>
      </c>
      <c r="H28" s="83">
        <v>2</v>
      </c>
      <c r="I28" s="83">
        <v>1</v>
      </c>
      <c r="J28" s="83">
        <v>4</v>
      </c>
      <c r="K28" s="83">
        <v>4</v>
      </c>
      <c r="L28" s="83">
        <v>4</v>
      </c>
      <c r="M28" s="83">
        <v>2</v>
      </c>
    </row>
    <row r="29" spans="1:13" x14ac:dyDescent="0.25">
      <c r="A29" s="82" t="s">
        <v>378</v>
      </c>
      <c r="B29" s="82" t="s">
        <v>379</v>
      </c>
      <c r="C29" s="82" t="s">
        <v>853</v>
      </c>
      <c r="D29" s="80">
        <v>7702.4</v>
      </c>
      <c r="E29" s="81">
        <v>0.99743199609927902</v>
      </c>
      <c r="F29" s="83" t="s">
        <v>856</v>
      </c>
      <c r="G29" s="83">
        <v>5</v>
      </c>
      <c r="H29" s="83">
        <v>5</v>
      </c>
      <c r="I29" s="83">
        <v>2</v>
      </c>
      <c r="J29" s="83">
        <v>4</v>
      </c>
      <c r="K29" s="83">
        <v>4</v>
      </c>
      <c r="L29" s="83">
        <v>3</v>
      </c>
      <c r="M29" s="83">
        <v>2</v>
      </c>
    </row>
    <row r="30" spans="1:13" x14ac:dyDescent="0.25">
      <c r="A30" s="82" t="s">
        <v>381</v>
      </c>
      <c r="B30" s="82" t="s">
        <v>382</v>
      </c>
      <c r="C30" s="82" t="s">
        <v>853</v>
      </c>
      <c r="D30" s="80">
        <v>10267.4</v>
      </c>
      <c r="E30" s="81">
        <v>1.29436055075277</v>
      </c>
      <c r="F30" s="83" t="s">
        <v>856</v>
      </c>
      <c r="G30" s="83">
        <v>5</v>
      </c>
      <c r="H30" s="83">
        <v>5</v>
      </c>
      <c r="I30" s="83">
        <v>3</v>
      </c>
      <c r="J30" s="83">
        <v>3</v>
      </c>
      <c r="K30" s="83">
        <v>3</v>
      </c>
      <c r="L30" s="83">
        <v>4</v>
      </c>
      <c r="M30" s="83">
        <v>2</v>
      </c>
    </row>
    <row r="31" spans="1:13" x14ac:dyDescent="0.25">
      <c r="A31" s="82" t="s">
        <v>384</v>
      </c>
      <c r="B31" s="82" t="s">
        <v>385</v>
      </c>
      <c r="C31" s="82" t="s">
        <v>853</v>
      </c>
      <c r="D31" s="80">
        <v>1655.9</v>
      </c>
      <c r="E31" s="81">
        <v>0.56165456354814403</v>
      </c>
      <c r="F31" s="83" t="s">
        <v>854</v>
      </c>
      <c r="G31" s="83">
        <v>5</v>
      </c>
      <c r="H31" s="83">
        <v>5</v>
      </c>
      <c r="I31" s="83">
        <v>3</v>
      </c>
      <c r="J31" s="83">
        <v>3</v>
      </c>
      <c r="K31" s="83">
        <v>5</v>
      </c>
      <c r="L31" s="83">
        <v>4</v>
      </c>
      <c r="M31" s="83" t="s">
        <v>12</v>
      </c>
    </row>
    <row r="32" spans="1:13" x14ac:dyDescent="0.25">
      <c r="A32" s="82" t="s">
        <v>387</v>
      </c>
      <c r="B32" s="82" t="s">
        <v>388</v>
      </c>
      <c r="C32" s="82" t="s">
        <v>853</v>
      </c>
      <c r="D32" s="80">
        <v>7618.2</v>
      </c>
      <c r="E32" s="81">
        <v>0.74265203649046796</v>
      </c>
      <c r="F32" s="83" t="s">
        <v>854</v>
      </c>
      <c r="G32" s="83">
        <v>4</v>
      </c>
      <c r="H32" s="83">
        <v>4</v>
      </c>
      <c r="I32" s="83">
        <v>1</v>
      </c>
      <c r="J32" s="83">
        <v>4</v>
      </c>
      <c r="K32" s="83">
        <v>4</v>
      </c>
      <c r="L32" s="83">
        <v>4</v>
      </c>
      <c r="M32" s="83">
        <v>2</v>
      </c>
    </row>
    <row r="33" spans="1:13" x14ac:dyDescent="0.25">
      <c r="A33" s="82" t="s">
        <v>390</v>
      </c>
      <c r="B33" s="82" t="s">
        <v>391</v>
      </c>
      <c r="C33" s="82" t="s">
        <v>853</v>
      </c>
      <c r="D33" s="80">
        <v>3607.8</v>
      </c>
      <c r="E33" s="81">
        <v>0.49525035208164703</v>
      </c>
      <c r="F33" s="83">
        <v>4</v>
      </c>
      <c r="G33" s="83">
        <v>5</v>
      </c>
      <c r="H33" s="83">
        <v>4</v>
      </c>
      <c r="I33" s="83">
        <v>2</v>
      </c>
      <c r="J33" s="83">
        <v>4</v>
      </c>
      <c r="K33" s="83">
        <v>4</v>
      </c>
      <c r="L33" s="83">
        <v>3</v>
      </c>
      <c r="M33" s="83">
        <v>4</v>
      </c>
    </row>
    <row r="34" spans="1:13" x14ac:dyDescent="0.25">
      <c r="A34" s="82" t="s">
        <v>393</v>
      </c>
      <c r="B34" s="82" t="s">
        <v>394</v>
      </c>
      <c r="C34" s="82" t="s">
        <v>853</v>
      </c>
      <c r="D34" s="80">
        <v>13053.5</v>
      </c>
      <c r="E34" s="81">
        <v>1.1706302936874</v>
      </c>
      <c r="F34" s="83" t="s">
        <v>856</v>
      </c>
      <c r="G34" s="83">
        <v>5</v>
      </c>
      <c r="H34" s="83">
        <v>5</v>
      </c>
      <c r="I34" s="83">
        <v>3</v>
      </c>
      <c r="J34" s="83">
        <v>4</v>
      </c>
      <c r="K34" s="83">
        <v>4</v>
      </c>
      <c r="L34" s="83">
        <v>3</v>
      </c>
      <c r="M34" s="83">
        <v>3</v>
      </c>
    </row>
    <row r="35" spans="1:13" x14ac:dyDescent="0.25">
      <c r="A35" s="82" t="s">
        <v>396</v>
      </c>
      <c r="B35" s="82" t="s">
        <v>16</v>
      </c>
      <c r="C35" s="82" t="s">
        <v>853</v>
      </c>
      <c r="D35" s="80">
        <v>12438.9</v>
      </c>
      <c r="E35" s="81">
        <v>0.83862357517984698</v>
      </c>
      <c r="F35" s="83" t="s">
        <v>854</v>
      </c>
      <c r="G35" s="83">
        <v>4</v>
      </c>
      <c r="H35" s="83">
        <v>2</v>
      </c>
      <c r="I35" s="83">
        <v>3</v>
      </c>
      <c r="J35" s="83">
        <v>5</v>
      </c>
      <c r="K35" s="83">
        <v>4</v>
      </c>
      <c r="L35" s="83">
        <v>4</v>
      </c>
      <c r="M35" s="83">
        <v>2</v>
      </c>
    </row>
    <row r="36" spans="1:13" x14ac:dyDescent="0.25">
      <c r="A36" s="82" t="s">
        <v>398</v>
      </c>
      <c r="B36" s="82" t="s">
        <v>17</v>
      </c>
      <c r="C36" s="82" t="s">
        <v>853</v>
      </c>
      <c r="D36" s="80">
        <v>1646.4</v>
      </c>
      <c r="E36" s="81">
        <v>1.88132346394445</v>
      </c>
      <c r="F36" s="83" t="s">
        <v>856</v>
      </c>
      <c r="G36" s="83">
        <v>5</v>
      </c>
      <c r="H36" s="83">
        <v>5</v>
      </c>
      <c r="I36" s="83">
        <v>4</v>
      </c>
      <c r="J36" s="83">
        <v>1</v>
      </c>
      <c r="K36" s="83">
        <v>2</v>
      </c>
      <c r="L36" s="83">
        <v>5</v>
      </c>
      <c r="M36" s="83">
        <v>1</v>
      </c>
    </row>
    <row r="37" spans="1:13" x14ac:dyDescent="0.25">
      <c r="A37" s="82" t="s">
        <v>400</v>
      </c>
      <c r="B37" s="82" t="s">
        <v>401</v>
      </c>
      <c r="C37" s="82" t="s">
        <v>853</v>
      </c>
      <c r="D37" s="80">
        <v>5187.6000000000004</v>
      </c>
      <c r="E37" s="81">
        <v>1.9784436205179701</v>
      </c>
      <c r="F37" s="83" t="s">
        <v>856</v>
      </c>
      <c r="G37" s="83">
        <v>5</v>
      </c>
      <c r="H37" s="83">
        <v>4</v>
      </c>
      <c r="I37" s="83">
        <v>3</v>
      </c>
      <c r="J37" s="83">
        <v>1</v>
      </c>
      <c r="K37" s="83">
        <v>3</v>
      </c>
      <c r="L37" s="83">
        <v>2</v>
      </c>
      <c r="M37" s="83">
        <v>2</v>
      </c>
    </row>
    <row r="38" spans="1:13" x14ac:dyDescent="0.25">
      <c r="A38" s="82" t="s">
        <v>403</v>
      </c>
      <c r="B38" s="82" t="s">
        <v>18</v>
      </c>
      <c r="C38" s="82" t="s">
        <v>853</v>
      </c>
      <c r="D38" s="80">
        <v>3721.5</v>
      </c>
      <c r="E38" s="81">
        <v>1.30855605339003</v>
      </c>
      <c r="F38" s="83" t="s">
        <v>856</v>
      </c>
      <c r="G38" s="83">
        <v>5</v>
      </c>
      <c r="H38" s="83">
        <v>5</v>
      </c>
      <c r="I38" s="83">
        <v>3</v>
      </c>
      <c r="J38" s="83">
        <v>1</v>
      </c>
      <c r="K38" s="83">
        <v>1</v>
      </c>
      <c r="L38" s="83">
        <v>2</v>
      </c>
      <c r="M38" s="83">
        <v>2</v>
      </c>
    </row>
    <row r="39" spans="1:13" x14ac:dyDescent="0.25">
      <c r="A39" s="82" t="s">
        <v>405</v>
      </c>
      <c r="B39" s="82" t="s">
        <v>406</v>
      </c>
      <c r="C39" s="82" t="s">
        <v>853</v>
      </c>
      <c r="D39" s="80">
        <v>13105.2</v>
      </c>
      <c r="E39" s="81">
        <v>1.09477200060934</v>
      </c>
      <c r="F39" s="83" t="s">
        <v>856</v>
      </c>
      <c r="G39" s="83">
        <v>5</v>
      </c>
      <c r="H39" s="83">
        <v>4</v>
      </c>
      <c r="I39" s="83">
        <v>4</v>
      </c>
      <c r="J39" s="83">
        <v>2</v>
      </c>
      <c r="K39" s="83">
        <v>3</v>
      </c>
      <c r="L39" s="83">
        <v>4</v>
      </c>
      <c r="M39" s="83">
        <v>2</v>
      </c>
    </row>
    <row r="40" spans="1:13" x14ac:dyDescent="0.25">
      <c r="A40" s="82" t="s">
        <v>408</v>
      </c>
      <c r="B40" s="82" t="s">
        <v>409</v>
      </c>
      <c r="C40" s="82" t="s">
        <v>853</v>
      </c>
      <c r="D40" s="80">
        <v>14898</v>
      </c>
      <c r="E40" s="81">
        <v>2.08297791347549</v>
      </c>
      <c r="F40" s="83" t="s">
        <v>856</v>
      </c>
      <c r="G40" s="83">
        <v>5</v>
      </c>
      <c r="H40" s="83">
        <v>2</v>
      </c>
      <c r="I40" s="83">
        <v>5</v>
      </c>
      <c r="J40" s="83">
        <v>1</v>
      </c>
      <c r="K40" s="83">
        <v>4</v>
      </c>
      <c r="L40" s="83">
        <v>3</v>
      </c>
      <c r="M40" s="83">
        <v>1</v>
      </c>
    </row>
    <row r="41" spans="1:13" x14ac:dyDescent="0.25">
      <c r="A41" s="82" t="s">
        <v>411</v>
      </c>
      <c r="B41" s="82" t="s">
        <v>19</v>
      </c>
      <c r="C41" s="82" t="s">
        <v>853</v>
      </c>
      <c r="D41" s="80">
        <v>5524.5</v>
      </c>
      <c r="E41" s="81">
        <v>-6.7055012664295893E-2</v>
      </c>
      <c r="F41" s="83">
        <v>3</v>
      </c>
      <c r="G41" s="83">
        <v>1</v>
      </c>
      <c r="H41" s="83">
        <v>5</v>
      </c>
      <c r="I41" s="83">
        <v>4</v>
      </c>
      <c r="J41" s="83">
        <v>1</v>
      </c>
      <c r="K41" s="83">
        <v>1</v>
      </c>
      <c r="L41" s="83">
        <v>3</v>
      </c>
      <c r="M41" s="83">
        <v>2</v>
      </c>
    </row>
    <row r="42" spans="1:13" x14ac:dyDescent="0.25">
      <c r="A42" s="82" t="s">
        <v>413</v>
      </c>
      <c r="B42" s="82" t="s">
        <v>414</v>
      </c>
      <c r="C42" s="82" t="s">
        <v>853</v>
      </c>
      <c r="D42" s="80">
        <v>11681.1</v>
      </c>
      <c r="E42" s="81">
        <v>1.05647881142156</v>
      </c>
      <c r="F42" s="83" t="s">
        <v>856</v>
      </c>
      <c r="G42" s="83">
        <v>5</v>
      </c>
      <c r="H42" s="83">
        <v>4</v>
      </c>
      <c r="I42" s="83">
        <v>4</v>
      </c>
      <c r="J42" s="83">
        <v>1</v>
      </c>
      <c r="K42" s="83">
        <v>1</v>
      </c>
      <c r="L42" s="83">
        <v>3</v>
      </c>
      <c r="M42" s="83">
        <v>1</v>
      </c>
    </row>
    <row r="43" spans="1:13" x14ac:dyDescent="0.25">
      <c r="A43" s="82" t="s">
        <v>416</v>
      </c>
      <c r="B43" s="82" t="s">
        <v>20</v>
      </c>
      <c r="C43" s="82" t="s">
        <v>853</v>
      </c>
      <c r="D43" s="80">
        <v>10551.8</v>
      </c>
      <c r="E43" s="81">
        <v>0.81807812029902505</v>
      </c>
      <c r="F43" s="83" t="s">
        <v>854</v>
      </c>
      <c r="G43" s="83">
        <v>4</v>
      </c>
      <c r="H43" s="83">
        <v>4</v>
      </c>
      <c r="I43" s="83">
        <v>4</v>
      </c>
      <c r="J43" s="83">
        <v>1</v>
      </c>
      <c r="K43" s="83">
        <v>1</v>
      </c>
      <c r="L43" s="83">
        <v>3</v>
      </c>
      <c r="M43" s="83">
        <v>1</v>
      </c>
    </row>
    <row r="44" spans="1:13" x14ac:dyDescent="0.25">
      <c r="A44" s="82" t="s">
        <v>418</v>
      </c>
      <c r="B44" s="82" t="s">
        <v>419</v>
      </c>
      <c r="C44" s="82" t="s">
        <v>853</v>
      </c>
      <c r="D44" s="80">
        <v>7826.5</v>
      </c>
      <c r="E44" s="81">
        <v>1.0038462599393601</v>
      </c>
      <c r="F44" s="83" t="s">
        <v>856</v>
      </c>
      <c r="G44" s="83">
        <v>5</v>
      </c>
      <c r="H44" s="83">
        <v>2</v>
      </c>
      <c r="I44" s="83">
        <v>3</v>
      </c>
      <c r="J44" s="83">
        <v>4</v>
      </c>
      <c r="K44" s="83">
        <v>4</v>
      </c>
      <c r="L44" s="83">
        <v>2</v>
      </c>
      <c r="M44" s="83">
        <v>2</v>
      </c>
    </row>
    <row r="45" spans="1:13" x14ac:dyDescent="0.25">
      <c r="A45" s="82" t="s">
        <v>421</v>
      </c>
      <c r="B45" s="82" t="s">
        <v>422</v>
      </c>
      <c r="C45" s="82" t="s">
        <v>853</v>
      </c>
      <c r="D45" s="80">
        <v>3403.5</v>
      </c>
      <c r="E45" s="81">
        <v>2.5546482906044101</v>
      </c>
      <c r="F45" s="83" t="s">
        <v>856</v>
      </c>
      <c r="G45" s="83">
        <v>5</v>
      </c>
      <c r="H45" s="83">
        <v>5</v>
      </c>
      <c r="I45" s="83">
        <v>5</v>
      </c>
      <c r="J45" s="83">
        <v>2</v>
      </c>
      <c r="K45" s="83">
        <v>2</v>
      </c>
      <c r="L45" s="83">
        <v>5</v>
      </c>
      <c r="M45" s="83">
        <v>2</v>
      </c>
    </row>
    <row r="46" spans="1:13" x14ac:dyDescent="0.25">
      <c r="A46" s="82" t="s">
        <v>424</v>
      </c>
      <c r="B46" s="82" t="s">
        <v>425</v>
      </c>
      <c r="C46" s="82" t="s">
        <v>853</v>
      </c>
      <c r="D46" s="80">
        <v>2687</v>
      </c>
      <c r="E46" s="81">
        <v>1.1978147257389999</v>
      </c>
      <c r="F46" s="83" t="s">
        <v>856</v>
      </c>
      <c r="G46" s="83">
        <v>5</v>
      </c>
      <c r="H46" s="83">
        <v>3</v>
      </c>
      <c r="I46" s="83">
        <v>3</v>
      </c>
      <c r="J46" s="83">
        <v>4</v>
      </c>
      <c r="K46" s="83">
        <v>5</v>
      </c>
      <c r="L46" s="83">
        <v>4</v>
      </c>
      <c r="M46" s="83">
        <v>3</v>
      </c>
    </row>
    <row r="47" spans="1:13" x14ac:dyDescent="0.25">
      <c r="A47" s="82" t="s">
        <v>427</v>
      </c>
      <c r="B47" s="82" t="s">
        <v>428</v>
      </c>
      <c r="C47" s="82" t="s">
        <v>853</v>
      </c>
      <c r="D47" s="80">
        <v>12654</v>
      </c>
      <c r="E47" s="81">
        <v>2.1486947401549799</v>
      </c>
      <c r="F47" s="83" t="s">
        <v>856</v>
      </c>
      <c r="G47" s="83">
        <v>5</v>
      </c>
      <c r="H47" s="83">
        <v>5</v>
      </c>
      <c r="I47" s="83">
        <v>4</v>
      </c>
      <c r="J47" s="83">
        <v>3</v>
      </c>
      <c r="K47" s="83">
        <v>5</v>
      </c>
      <c r="L47" s="83">
        <v>3</v>
      </c>
      <c r="M47" s="83">
        <v>2</v>
      </c>
    </row>
    <row r="48" spans="1:13" x14ac:dyDescent="0.25">
      <c r="A48" s="82" t="s">
        <v>430</v>
      </c>
      <c r="B48" s="82" t="s">
        <v>21</v>
      </c>
      <c r="C48" s="82" t="s">
        <v>853</v>
      </c>
      <c r="D48" s="80">
        <v>4143.2</v>
      </c>
      <c r="E48" s="81">
        <v>3.3899317761505201</v>
      </c>
      <c r="F48" s="83" t="s">
        <v>856</v>
      </c>
      <c r="G48" s="83">
        <v>5</v>
      </c>
      <c r="H48" s="83">
        <v>3</v>
      </c>
      <c r="I48" s="83">
        <v>5</v>
      </c>
      <c r="J48" s="83">
        <v>2</v>
      </c>
      <c r="K48" s="83">
        <v>4</v>
      </c>
      <c r="L48" s="83">
        <v>5</v>
      </c>
      <c r="M48" s="83">
        <v>2</v>
      </c>
    </row>
    <row r="49" spans="1:13" x14ac:dyDescent="0.25">
      <c r="A49" s="82" t="s">
        <v>432</v>
      </c>
      <c r="B49" s="82" t="s">
        <v>433</v>
      </c>
      <c r="C49" s="82" t="s">
        <v>853</v>
      </c>
      <c r="D49" s="80">
        <v>8145.1</v>
      </c>
      <c r="E49" s="81">
        <v>1.4448597816108399</v>
      </c>
      <c r="F49" s="83" t="s">
        <v>856</v>
      </c>
      <c r="G49" s="83">
        <v>5</v>
      </c>
      <c r="H49" s="83">
        <v>5</v>
      </c>
      <c r="I49" s="83">
        <v>4</v>
      </c>
      <c r="J49" s="83">
        <v>4</v>
      </c>
      <c r="K49" s="83">
        <v>5</v>
      </c>
      <c r="L49" s="83">
        <v>2</v>
      </c>
      <c r="M49" s="83">
        <v>3</v>
      </c>
    </row>
    <row r="50" spans="1:13" x14ac:dyDescent="0.25">
      <c r="A50" s="82" t="s">
        <v>435</v>
      </c>
      <c r="B50" s="82" t="s">
        <v>22</v>
      </c>
      <c r="C50" s="82" t="s">
        <v>853</v>
      </c>
      <c r="D50" s="80">
        <v>1407.3</v>
      </c>
      <c r="E50" s="81">
        <v>1.27586293538887</v>
      </c>
      <c r="F50" s="83" t="s">
        <v>856</v>
      </c>
      <c r="G50" s="83">
        <v>5</v>
      </c>
      <c r="H50" s="83">
        <v>5</v>
      </c>
      <c r="I50" s="83">
        <v>3</v>
      </c>
      <c r="J50" s="83">
        <v>4</v>
      </c>
      <c r="K50" s="83">
        <v>4</v>
      </c>
      <c r="L50" s="83">
        <v>5</v>
      </c>
      <c r="M50" s="83" t="s">
        <v>12</v>
      </c>
    </row>
    <row r="51" spans="1:13" x14ac:dyDescent="0.25">
      <c r="A51" s="82" t="s">
        <v>437</v>
      </c>
      <c r="B51" s="82" t="s">
        <v>23</v>
      </c>
      <c r="C51" s="82" t="s">
        <v>853</v>
      </c>
      <c r="D51" s="80">
        <v>4643.3</v>
      </c>
      <c r="E51" s="81">
        <v>1.0646883568136301</v>
      </c>
      <c r="F51" s="83" t="s">
        <v>856</v>
      </c>
      <c r="G51" s="83">
        <v>5</v>
      </c>
      <c r="H51" s="83">
        <v>3</v>
      </c>
      <c r="I51" s="83">
        <v>2</v>
      </c>
      <c r="J51" s="83">
        <v>4</v>
      </c>
      <c r="K51" s="83">
        <v>5</v>
      </c>
      <c r="L51" s="83">
        <v>3</v>
      </c>
      <c r="M51" s="83">
        <v>1</v>
      </c>
    </row>
    <row r="52" spans="1:13" x14ac:dyDescent="0.25">
      <c r="A52" s="82" t="s">
        <v>439</v>
      </c>
      <c r="B52" s="82" t="s">
        <v>440</v>
      </c>
      <c r="C52" s="82" t="s">
        <v>853</v>
      </c>
      <c r="D52" s="80">
        <v>4282</v>
      </c>
      <c r="E52" s="81">
        <v>0.30327698149347998</v>
      </c>
      <c r="F52" s="83">
        <v>4</v>
      </c>
      <c r="G52" s="83">
        <v>5</v>
      </c>
      <c r="H52" s="83">
        <v>1</v>
      </c>
      <c r="I52" s="83">
        <v>2</v>
      </c>
      <c r="J52" s="83">
        <v>5</v>
      </c>
      <c r="K52" s="83">
        <v>5</v>
      </c>
      <c r="L52" s="83">
        <v>5</v>
      </c>
      <c r="M52" s="83">
        <v>3</v>
      </c>
    </row>
    <row r="53" spans="1:13" x14ac:dyDescent="0.25">
      <c r="A53" s="82" t="s">
        <v>442</v>
      </c>
      <c r="B53" s="82" t="s">
        <v>443</v>
      </c>
      <c r="C53" s="82" t="s">
        <v>853</v>
      </c>
      <c r="D53" s="80">
        <v>9418.4</v>
      </c>
      <c r="E53" s="81">
        <v>0.96544363926376597</v>
      </c>
      <c r="F53" s="83" t="s">
        <v>856</v>
      </c>
      <c r="G53" s="83">
        <v>5</v>
      </c>
      <c r="H53" s="83">
        <v>2</v>
      </c>
      <c r="I53" s="83">
        <v>3</v>
      </c>
      <c r="J53" s="83">
        <v>4</v>
      </c>
      <c r="K53" s="83">
        <v>4</v>
      </c>
      <c r="L53" s="83">
        <v>4</v>
      </c>
      <c r="M53" s="83">
        <v>2</v>
      </c>
    </row>
    <row r="54" spans="1:13" x14ac:dyDescent="0.25">
      <c r="A54" s="82" t="s">
        <v>445</v>
      </c>
      <c r="B54" s="82" t="s">
        <v>446</v>
      </c>
      <c r="C54" s="82" t="s">
        <v>853</v>
      </c>
      <c r="D54" s="80">
        <v>2693.8</v>
      </c>
      <c r="E54" s="81">
        <v>1.5336004327849599</v>
      </c>
      <c r="F54" s="83" t="s">
        <v>856</v>
      </c>
      <c r="G54" s="83">
        <v>5</v>
      </c>
      <c r="H54" s="83">
        <v>2</v>
      </c>
      <c r="I54" s="83">
        <v>3</v>
      </c>
      <c r="J54" s="83">
        <v>4</v>
      </c>
      <c r="K54" s="83">
        <v>5</v>
      </c>
      <c r="L54" s="83">
        <v>4</v>
      </c>
      <c r="M54" s="83">
        <v>2</v>
      </c>
    </row>
    <row r="55" spans="1:13" x14ac:dyDescent="0.25">
      <c r="A55" s="82" t="s">
        <v>448</v>
      </c>
      <c r="B55" s="82" t="s">
        <v>24</v>
      </c>
      <c r="C55" s="82" t="s">
        <v>853</v>
      </c>
      <c r="D55" s="80">
        <v>5215.7</v>
      </c>
      <c r="E55" s="81">
        <v>1.0484494699459199</v>
      </c>
      <c r="F55" s="83" t="s">
        <v>856</v>
      </c>
      <c r="G55" s="83">
        <v>4</v>
      </c>
      <c r="H55" s="83">
        <v>5</v>
      </c>
      <c r="I55" s="83">
        <v>5</v>
      </c>
      <c r="J55" s="83">
        <v>1</v>
      </c>
      <c r="K55" s="83">
        <v>2</v>
      </c>
      <c r="L55" s="83">
        <v>4</v>
      </c>
      <c r="M55" s="83">
        <v>1</v>
      </c>
    </row>
    <row r="56" spans="1:13" x14ac:dyDescent="0.25">
      <c r="A56" s="82" t="s">
        <v>450</v>
      </c>
      <c r="B56" s="82" t="s">
        <v>25</v>
      </c>
      <c r="C56" s="82" t="s">
        <v>853</v>
      </c>
      <c r="D56" s="80">
        <v>3129</v>
      </c>
      <c r="E56" s="81">
        <v>4.2876875486426202</v>
      </c>
      <c r="F56" s="83" t="s">
        <v>856</v>
      </c>
      <c r="G56" s="83">
        <v>5</v>
      </c>
      <c r="H56" s="83">
        <v>5</v>
      </c>
      <c r="I56" s="83">
        <v>5</v>
      </c>
      <c r="J56" s="83">
        <v>3</v>
      </c>
      <c r="K56" s="83">
        <v>3</v>
      </c>
      <c r="L56" s="83">
        <v>5</v>
      </c>
      <c r="M56" s="83">
        <v>2</v>
      </c>
    </row>
    <row r="57" spans="1:13" x14ac:dyDescent="0.25">
      <c r="A57" s="82" t="s">
        <v>452</v>
      </c>
      <c r="B57" s="82" t="s">
        <v>453</v>
      </c>
      <c r="C57" s="82" t="s">
        <v>853</v>
      </c>
      <c r="D57" s="80">
        <v>8756.4</v>
      </c>
      <c r="E57" s="81">
        <v>0.195355278871398</v>
      </c>
      <c r="F57" s="83">
        <v>4</v>
      </c>
      <c r="G57" s="83">
        <v>2</v>
      </c>
      <c r="H57" s="83">
        <v>1</v>
      </c>
      <c r="I57" s="83">
        <v>5</v>
      </c>
      <c r="J57" s="83">
        <v>3</v>
      </c>
      <c r="K57" s="83">
        <v>5</v>
      </c>
      <c r="L57" s="83">
        <v>5</v>
      </c>
      <c r="M57" s="83">
        <v>2</v>
      </c>
    </row>
    <row r="58" spans="1:13" x14ac:dyDescent="0.25">
      <c r="A58" s="82" t="s">
        <v>455</v>
      </c>
      <c r="B58" s="82" t="s">
        <v>456</v>
      </c>
      <c r="C58" s="82" t="s">
        <v>853</v>
      </c>
      <c r="D58" s="80">
        <v>4314.1000000000004</v>
      </c>
      <c r="E58" s="81">
        <v>-0.36396013552772299</v>
      </c>
      <c r="F58" s="83">
        <v>2</v>
      </c>
      <c r="G58" s="83">
        <v>2</v>
      </c>
      <c r="H58" s="83">
        <v>1</v>
      </c>
      <c r="I58" s="83">
        <v>5</v>
      </c>
      <c r="J58" s="83">
        <v>3</v>
      </c>
      <c r="K58" s="83">
        <v>5</v>
      </c>
      <c r="L58" s="83">
        <v>5</v>
      </c>
      <c r="M58" s="83">
        <v>3</v>
      </c>
    </row>
    <row r="59" spans="1:13" x14ac:dyDescent="0.25">
      <c r="A59" s="82" t="s">
        <v>458</v>
      </c>
      <c r="B59" s="82" t="s">
        <v>459</v>
      </c>
      <c r="C59" s="82" t="s">
        <v>853</v>
      </c>
      <c r="D59" s="80">
        <v>3431.4</v>
      </c>
      <c r="E59" s="81">
        <v>0.72831086133519496</v>
      </c>
      <c r="F59" s="83" t="s">
        <v>854</v>
      </c>
      <c r="G59" s="83">
        <v>1</v>
      </c>
      <c r="H59" s="83">
        <v>1</v>
      </c>
      <c r="I59" s="83">
        <v>5</v>
      </c>
      <c r="J59" s="83">
        <v>4</v>
      </c>
      <c r="K59" s="83">
        <v>3</v>
      </c>
      <c r="L59" s="83">
        <v>5</v>
      </c>
      <c r="M59" s="83">
        <v>4</v>
      </c>
    </row>
    <row r="60" spans="1:13" x14ac:dyDescent="0.25">
      <c r="A60" s="82" t="s">
        <v>461</v>
      </c>
      <c r="B60" s="82" t="s">
        <v>462</v>
      </c>
      <c r="C60" s="82" t="s">
        <v>853</v>
      </c>
      <c r="D60" s="80">
        <v>6941.8</v>
      </c>
      <c r="E60" s="81">
        <v>0.17091484684984501</v>
      </c>
      <c r="F60" s="83">
        <v>4</v>
      </c>
      <c r="G60" s="83">
        <v>1</v>
      </c>
      <c r="H60" s="83">
        <v>1</v>
      </c>
      <c r="I60" s="83">
        <v>5</v>
      </c>
      <c r="J60" s="83">
        <v>4</v>
      </c>
      <c r="K60" s="83">
        <v>5</v>
      </c>
      <c r="L60" s="83">
        <v>5</v>
      </c>
      <c r="M60" s="83">
        <v>3</v>
      </c>
    </row>
    <row r="61" spans="1:13" x14ac:dyDescent="0.25">
      <c r="A61" s="82" t="s">
        <v>464</v>
      </c>
      <c r="B61" s="82" t="s">
        <v>465</v>
      </c>
      <c r="C61" s="82" t="s">
        <v>853</v>
      </c>
      <c r="D61" s="80">
        <v>6023.6</v>
      </c>
      <c r="E61" s="81">
        <v>-4.7911181136332401E-2</v>
      </c>
      <c r="F61" s="83">
        <v>3</v>
      </c>
      <c r="G61" s="83">
        <v>3</v>
      </c>
      <c r="H61" s="83">
        <v>1</v>
      </c>
      <c r="I61" s="83">
        <v>3</v>
      </c>
      <c r="J61" s="83">
        <v>4</v>
      </c>
      <c r="K61" s="83">
        <v>5</v>
      </c>
      <c r="L61" s="83">
        <v>5</v>
      </c>
      <c r="M61" s="83">
        <v>3</v>
      </c>
    </row>
    <row r="62" spans="1:13" x14ac:dyDescent="0.25">
      <c r="A62" s="82" t="s">
        <v>467</v>
      </c>
      <c r="B62" s="82" t="s">
        <v>468</v>
      </c>
      <c r="C62" s="82" t="s">
        <v>853</v>
      </c>
      <c r="D62" s="80">
        <v>10204.5</v>
      </c>
      <c r="E62" s="81">
        <v>0.62356795071535498</v>
      </c>
      <c r="F62" s="83" t="s">
        <v>854</v>
      </c>
      <c r="G62" s="83">
        <v>2</v>
      </c>
      <c r="H62" s="83">
        <v>1</v>
      </c>
      <c r="I62" s="83">
        <v>4</v>
      </c>
      <c r="J62" s="83">
        <v>3</v>
      </c>
      <c r="K62" s="83">
        <v>4</v>
      </c>
      <c r="L62" s="83">
        <v>5</v>
      </c>
      <c r="M62" s="83">
        <v>2</v>
      </c>
    </row>
    <row r="63" spans="1:13" x14ac:dyDescent="0.25">
      <c r="A63" s="82" t="s">
        <v>470</v>
      </c>
      <c r="B63" s="82" t="s">
        <v>471</v>
      </c>
      <c r="C63" s="82" t="s">
        <v>853</v>
      </c>
      <c r="D63" s="80">
        <v>6328.6</v>
      </c>
      <c r="E63" s="81">
        <v>0.367172741447097</v>
      </c>
      <c r="F63" s="83">
        <v>4</v>
      </c>
      <c r="G63" s="83">
        <v>5</v>
      </c>
      <c r="H63" s="83">
        <v>1</v>
      </c>
      <c r="I63" s="83">
        <v>3</v>
      </c>
      <c r="J63" s="83">
        <v>5</v>
      </c>
      <c r="K63" s="83">
        <v>5</v>
      </c>
      <c r="L63" s="83">
        <v>2</v>
      </c>
      <c r="M63" s="83">
        <v>5</v>
      </c>
    </row>
    <row r="64" spans="1:13" x14ac:dyDescent="0.25">
      <c r="A64" s="82" t="s">
        <v>473</v>
      </c>
      <c r="B64" s="82" t="s">
        <v>474</v>
      </c>
      <c r="C64" s="82" t="s">
        <v>853</v>
      </c>
      <c r="D64" s="80">
        <v>5423</v>
      </c>
      <c r="E64" s="81">
        <v>1.1538907959081399</v>
      </c>
      <c r="F64" s="83" t="s">
        <v>856</v>
      </c>
      <c r="G64" s="83">
        <v>5</v>
      </c>
      <c r="H64" s="83">
        <v>1</v>
      </c>
      <c r="I64" s="83">
        <v>3</v>
      </c>
      <c r="J64" s="83">
        <v>5</v>
      </c>
      <c r="K64" s="83">
        <v>5</v>
      </c>
      <c r="L64" s="83">
        <v>3</v>
      </c>
      <c r="M64" s="83">
        <v>4</v>
      </c>
    </row>
    <row r="65" spans="1:13" x14ac:dyDescent="0.25">
      <c r="A65" s="82" t="s">
        <v>476</v>
      </c>
      <c r="B65" s="82" t="s">
        <v>477</v>
      </c>
      <c r="C65" s="82" t="s">
        <v>853</v>
      </c>
      <c r="D65" s="80">
        <v>2005.2</v>
      </c>
      <c r="E65" s="81">
        <v>0.69080350565416504</v>
      </c>
      <c r="F65" s="83" t="s">
        <v>854</v>
      </c>
      <c r="G65" s="83">
        <v>3</v>
      </c>
      <c r="H65" s="83">
        <v>2</v>
      </c>
      <c r="I65" s="83">
        <v>5</v>
      </c>
      <c r="J65" s="83">
        <v>4</v>
      </c>
      <c r="K65" s="83">
        <v>5</v>
      </c>
      <c r="L65" s="83">
        <v>5</v>
      </c>
      <c r="M65" s="83" t="s">
        <v>12</v>
      </c>
    </row>
    <row r="66" spans="1:13" x14ac:dyDescent="0.25">
      <c r="A66" s="82" t="s">
        <v>479</v>
      </c>
      <c r="B66" s="82" t="s">
        <v>480</v>
      </c>
      <c r="C66" s="82" t="s">
        <v>853</v>
      </c>
      <c r="D66" s="80">
        <v>11901.3</v>
      </c>
      <c r="E66" s="81">
        <v>-0.45566555764306399</v>
      </c>
      <c r="F66" s="83">
        <v>2</v>
      </c>
      <c r="G66" s="83">
        <v>5</v>
      </c>
      <c r="H66" s="83">
        <v>1</v>
      </c>
      <c r="I66" s="83">
        <v>1</v>
      </c>
      <c r="J66" s="83">
        <v>5</v>
      </c>
      <c r="K66" s="83">
        <v>5</v>
      </c>
      <c r="L66" s="83">
        <v>3</v>
      </c>
      <c r="M66" s="83">
        <v>4</v>
      </c>
    </row>
    <row r="67" spans="1:13" x14ac:dyDescent="0.25">
      <c r="A67" s="82" t="s">
        <v>482</v>
      </c>
      <c r="B67" s="82" t="s">
        <v>26</v>
      </c>
      <c r="C67" s="82" t="s">
        <v>853</v>
      </c>
      <c r="D67" s="80">
        <v>11279.6</v>
      </c>
      <c r="E67" s="81">
        <v>0.35353803095074299</v>
      </c>
      <c r="F67" s="83">
        <v>4</v>
      </c>
      <c r="G67" s="83">
        <v>4</v>
      </c>
      <c r="H67" s="83">
        <v>3</v>
      </c>
      <c r="I67" s="83">
        <v>5</v>
      </c>
      <c r="J67" s="83">
        <v>1</v>
      </c>
      <c r="K67" s="83">
        <v>3</v>
      </c>
      <c r="L67" s="83">
        <v>1</v>
      </c>
      <c r="M67" s="83">
        <v>2</v>
      </c>
    </row>
    <row r="68" spans="1:13" x14ac:dyDescent="0.25">
      <c r="A68" s="82" t="s">
        <v>484</v>
      </c>
      <c r="B68" s="82" t="s">
        <v>27</v>
      </c>
      <c r="C68" s="82" t="s">
        <v>853</v>
      </c>
      <c r="D68" s="80">
        <v>14807.1</v>
      </c>
      <c r="E68" s="81">
        <v>2.42299384073868</v>
      </c>
      <c r="F68" s="83" t="s">
        <v>856</v>
      </c>
      <c r="G68" s="83">
        <v>4</v>
      </c>
      <c r="H68" s="83">
        <v>3</v>
      </c>
      <c r="I68" s="83">
        <v>5</v>
      </c>
      <c r="J68" s="83">
        <v>1</v>
      </c>
      <c r="K68" s="83">
        <v>3</v>
      </c>
      <c r="L68" s="83">
        <v>4</v>
      </c>
      <c r="M68" s="83">
        <v>1</v>
      </c>
    </row>
    <row r="69" spans="1:13" x14ac:dyDescent="0.25">
      <c r="A69" s="82" t="s">
        <v>486</v>
      </c>
      <c r="B69" s="82" t="s">
        <v>487</v>
      </c>
      <c r="C69" s="82" t="s">
        <v>853</v>
      </c>
      <c r="D69" s="80">
        <v>7056.4</v>
      </c>
      <c r="E69" s="81">
        <v>0.118460524070108</v>
      </c>
      <c r="F69" s="83">
        <v>3</v>
      </c>
      <c r="G69" s="83">
        <v>3</v>
      </c>
      <c r="H69" s="83">
        <v>1</v>
      </c>
      <c r="I69" s="83">
        <v>4</v>
      </c>
      <c r="J69" s="83">
        <v>2</v>
      </c>
      <c r="K69" s="83">
        <v>2</v>
      </c>
      <c r="L69" s="83">
        <v>5</v>
      </c>
      <c r="M69" s="83">
        <v>4</v>
      </c>
    </row>
    <row r="70" spans="1:13" x14ac:dyDescent="0.25">
      <c r="A70" s="82" t="s">
        <v>489</v>
      </c>
      <c r="B70" s="82" t="s">
        <v>490</v>
      </c>
      <c r="C70" s="82" t="s">
        <v>853</v>
      </c>
      <c r="D70" s="80">
        <v>4849.1000000000004</v>
      </c>
      <c r="E70" s="81">
        <v>0.84570047823124905</v>
      </c>
      <c r="F70" s="83" t="s">
        <v>856</v>
      </c>
      <c r="G70" s="83">
        <v>3</v>
      </c>
      <c r="H70" s="83">
        <v>2</v>
      </c>
      <c r="I70" s="83">
        <v>5</v>
      </c>
      <c r="J70" s="83">
        <v>4</v>
      </c>
      <c r="K70" s="83">
        <v>3</v>
      </c>
      <c r="L70" s="83">
        <v>5</v>
      </c>
      <c r="M70" s="83">
        <v>5</v>
      </c>
    </row>
    <row r="71" spans="1:13" x14ac:dyDescent="0.25">
      <c r="A71" s="82" t="s">
        <v>492</v>
      </c>
      <c r="B71" s="82" t="s">
        <v>493</v>
      </c>
      <c r="C71" s="82" t="s">
        <v>853</v>
      </c>
      <c r="D71" s="80">
        <v>6866.8</v>
      </c>
      <c r="E71" s="81">
        <v>1.1634085809668899</v>
      </c>
      <c r="F71" s="83" t="s">
        <v>856</v>
      </c>
      <c r="G71" s="83">
        <v>2</v>
      </c>
      <c r="H71" s="83">
        <v>4</v>
      </c>
      <c r="I71" s="83">
        <v>2</v>
      </c>
      <c r="J71" s="83">
        <v>3</v>
      </c>
      <c r="K71" s="83">
        <v>2</v>
      </c>
      <c r="L71" s="83">
        <v>5</v>
      </c>
      <c r="M71" s="83">
        <v>5</v>
      </c>
    </row>
    <row r="72" spans="1:13" x14ac:dyDescent="0.25">
      <c r="A72" s="82" t="s">
        <v>495</v>
      </c>
      <c r="B72" s="82" t="s">
        <v>496</v>
      </c>
      <c r="C72" s="82" t="s">
        <v>853</v>
      </c>
      <c r="D72" s="80">
        <v>1847.1</v>
      </c>
      <c r="E72" s="81">
        <v>0.70066885410341995</v>
      </c>
      <c r="F72" s="83" t="s">
        <v>854</v>
      </c>
      <c r="G72" s="83">
        <v>3</v>
      </c>
      <c r="H72" s="83">
        <v>5</v>
      </c>
      <c r="I72" s="83">
        <v>2</v>
      </c>
      <c r="J72" s="83">
        <v>3</v>
      </c>
      <c r="K72" s="83">
        <v>4</v>
      </c>
      <c r="L72" s="83">
        <v>5</v>
      </c>
      <c r="M72" s="83" t="s">
        <v>12</v>
      </c>
    </row>
    <row r="73" spans="1:13" x14ac:dyDescent="0.25">
      <c r="A73" s="82" t="s">
        <v>498</v>
      </c>
      <c r="B73" s="82" t="s">
        <v>499</v>
      </c>
      <c r="C73" s="82" t="s">
        <v>853</v>
      </c>
      <c r="D73" s="80">
        <v>6491.7</v>
      </c>
      <c r="E73" s="81">
        <v>1.1428933404533601</v>
      </c>
      <c r="F73" s="83" t="s">
        <v>856</v>
      </c>
      <c r="G73" s="83">
        <v>4</v>
      </c>
      <c r="H73" s="83">
        <v>2</v>
      </c>
      <c r="I73" s="83">
        <v>5</v>
      </c>
      <c r="J73" s="83">
        <v>2</v>
      </c>
      <c r="K73" s="83">
        <v>5</v>
      </c>
      <c r="L73" s="83">
        <v>4</v>
      </c>
      <c r="M73" s="83">
        <v>4</v>
      </c>
    </row>
    <row r="74" spans="1:13" x14ac:dyDescent="0.25">
      <c r="A74" s="82" t="s">
        <v>501</v>
      </c>
      <c r="B74" s="82" t="s">
        <v>502</v>
      </c>
      <c r="C74" s="82" t="s">
        <v>853</v>
      </c>
      <c r="D74" s="80">
        <v>4056.7</v>
      </c>
      <c r="E74" s="81">
        <v>0.73992386234288998</v>
      </c>
      <c r="F74" s="83" t="s">
        <v>854</v>
      </c>
      <c r="G74" s="83">
        <v>3</v>
      </c>
      <c r="H74" s="83">
        <v>1</v>
      </c>
      <c r="I74" s="83">
        <v>3</v>
      </c>
      <c r="J74" s="83">
        <v>3</v>
      </c>
      <c r="K74" s="83">
        <v>4</v>
      </c>
      <c r="L74" s="83">
        <v>4</v>
      </c>
      <c r="M74" s="83">
        <v>4</v>
      </c>
    </row>
    <row r="75" spans="1:13" x14ac:dyDescent="0.25">
      <c r="A75" s="82" t="s">
        <v>28</v>
      </c>
      <c r="B75" s="82" t="s">
        <v>504</v>
      </c>
      <c r="C75" s="82" t="s">
        <v>853</v>
      </c>
      <c r="D75" s="80">
        <v>9255.5</v>
      </c>
      <c r="E75" s="81">
        <v>1.62584997016226</v>
      </c>
      <c r="F75" s="83" t="s">
        <v>856</v>
      </c>
      <c r="G75" s="83">
        <v>5</v>
      </c>
      <c r="H75" s="83">
        <v>3</v>
      </c>
      <c r="I75" s="83">
        <v>3</v>
      </c>
      <c r="J75" s="83">
        <v>2</v>
      </c>
      <c r="K75" s="83">
        <v>4</v>
      </c>
      <c r="L75" s="83">
        <v>3</v>
      </c>
      <c r="M75" s="83">
        <v>2</v>
      </c>
    </row>
    <row r="76" spans="1:13" x14ac:dyDescent="0.25">
      <c r="A76" s="82" t="s">
        <v>29</v>
      </c>
      <c r="B76" s="82" t="s">
        <v>506</v>
      </c>
      <c r="C76" s="82" t="s">
        <v>853</v>
      </c>
      <c r="D76" s="80">
        <v>3891.4</v>
      </c>
      <c r="E76" s="81">
        <v>1.0569866988169501</v>
      </c>
      <c r="F76" s="83" t="s">
        <v>856</v>
      </c>
      <c r="G76" s="83">
        <v>5</v>
      </c>
      <c r="H76" s="83">
        <v>5</v>
      </c>
      <c r="I76" s="83">
        <v>3</v>
      </c>
      <c r="J76" s="83">
        <v>2</v>
      </c>
      <c r="K76" s="83">
        <v>3</v>
      </c>
      <c r="L76" s="83">
        <v>3</v>
      </c>
      <c r="M76" s="83">
        <v>2</v>
      </c>
    </row>
    <row r="77" spans="1:13" x14ac:dyDescent="0.25">
      <c r="A77" s="82" t="s">
        <v>31</v>
      </c>
      <c r="B77" s="82" t="s">
        <v>508</v>
      </c>
      <c r="C77" s="82" t="s">
        <v>853</v>
      </c>
      <c r="D77" s="80">
        <v>7815.9</v>
      </c>
      <c r="E77" s="81">
        <v>0.59482680600912896</v>
      </c>
      <c r="F77" s="83" t="s">
        <v>854</v>
      </c>
      <c r="G77" s="83">
        <v>5</v>
      </c>
      <c r="H77" s="83">
        <v>1</v>
      </c>
      <c r="I77" s="83">
        <v>1</v>
      </c>
      <c r="J77" s="83">
        <v>4</v>
      </c>
      <c r="K77" s="83">
        <v>3</v>
      </c>
      <c r="L77" s="83">
        <v>2</v>
      </c>
      <c r="M77" s="83">
        <v>5</v>
      </c>
    </row>
    <row r="78" spans="1:13" x14ac:dyDescent="0.25">
      <c r="A78" s="82" t="s">
        <v>32</v>
      </c>
      <c r="B78" s="82" t="s">
        <v>33</v>
      </c>
      <c r="C78" s="82" t="s">
        <v>853</v>
      </c>
      <c r="D78" s="80">
        <v>6719.8</v>
      </c>
      <c r="E78" s="81">
        <v>1.59044223215804</v>
      </c>
      <c r="F78" s="83" t="s">
        <v>856</v>
      </c>
      <c r="G78" s="83">
        <v>5</v>
      </c>
      <c r="H78" s="83">
        <v>5</v>
      </c>
      <c r="I78" s="83">
        <v>4</v>
      </c>
      <c r="J78" s="83">
        <v>2</v>
      </c>
      <c r="K78" s="83">
        <v>3</v>
      </c>
      <c r="L78" s="83">
        <v>3</v>
      </c>
      <c r="M78" s="83">
        <v>3</v>
      </c>
    </row>
    <row r="79" spans="1:13" x14ac:dyDescent="0.25">
      <c r="A79" s="82" t="s">
        <v>34</v>
      </c>
      <c r="B79" s="82" t="s">
        <v>510</v>
      </c>
      <c r="C79" s="82" t="s">
        <v>853</v>
      </c>
      <c r="D79" s="80">
        <v>22641.8</v>
      </c>
      <c r="E79" s="81">
        <v>1.1173126784691101</v>
      </c>
      <c r="F79" s="83" t="s">
        <v>856</v>
      </c>
      <c r="G79" s="83">
        <v>5</v>
      </c>
      <c r="H79" s="83">
        <v>5</v>
      </c>
      <c r="I79" s="83">
        <v>3</v>
      </c>
      <c r="J79" s="83">
        <v>2</v>
      </c>
      <c r="K79" s="83">
        <v>4</v>
      </c>
      <c r="L79" s="83">
        <v>2</v>
      </c>
      <c r="M79" s="83">
        <v>4</v>
      </c>
    </row>
    <row r="80" spans="1:13" x14ac:dyDescent="0.25">
      <c r="A80" s="82" t="s">
        <v>512</v>
      </c>
      <c r="B80" s="82" t="s">
        <v>513</v>
      </c>
      <c r="C80" s="82" t="s">
        <v>853</v>
      </c>
      <c r="D80" s="80">
        <v>3243.2</v>
      </c>
      <c r="E80" s="81">
        <v>0.68208054443785404</v>
      </c>
      <c r="F80" s="83" t="s">
        <v>854</v>
      </c>
      <c r="G80" s="83">
        <v>5</v>
      </c>
      <c r="H80" s="83">
        <v>3</v>
      </c>
      <c r="I80" s="83">
        <v>5</v>
      </c>
      <c r="J80" s="83">
        <v>2</v>
      </c>
      <c r="K80" s="83">
        <v>1</v>
      </c>
      <c r="L80" s="83">
        <v>4</v>
      </c>
      <c r="M80" s="83">
        <v>3</v>
      </c>
    </row>
    <row r="81" spans="1:13" x14ac:dyDescent="0.25">
      <c r="A81" s="82" t="s">
        <v>515</v>
      </c>
      <c r="B81" s="82" t="s">
        <v>516</v>
      </c>
      <c r="C81" s="82" t="s">
        <v>853</v>
      </c>
      <c r="D81" s="80">
        <v>10844.4</v>
      </c>
      <c r="E81" s="81">
        <v>1.3744084887705299</v>
      </c>
      <c r="F81" s="83" t="s">
        <v>856</v>
      </c>
      <c r="G81" s="83">
        <v>3</v>
      </c>
      <c r="H81" s="83">
        <v>5</v>
      </c>
      <c r="I81" s="83">
        <v>5</v>
      </c>
      <c r="J81" s="83">
        <v>1</v>
      </c>
      <c r="K81" s="83">
        <v>3</v>
      </c>
      <c r="L81" s="83">
        <v>4</v>
      </c>
      <c r="M81" s="83">
        <v>2</v>
      </c>
    </row>
    <row r="82" spans="1:13" x14ac:dyDescent="0.25">
      <c r="A82" s="82" t="s">
        <v>518</v>
      </c>
      <c r="B82" s="82" t="s">
        <v>519</v>
      </c>
      <c r="C82" s="82" t="s">
        <v>853</v>
      </c>
      <c r="D82" s="80">
        <v>17376.5</v>
      </c>
      <c r="E82" s="81">
        <v>3.2669058953698502</v>
      </c>
      <c r="F82" s="83" t="s">
        <v>856</v>
      </c>
      <c r="G82" s="83">
        <v>5</v>
      </c>
      <c r="H82" s="83">
        <v>4</v>
      </c>
      <c r="I82" s="83">
        <v>5</v>
      </c>
      <c r="J82" s="83">
        <v>1</v>
      </c>
      <c r="K82" s="83">
        <v>3</v>
      </c>
      <c r="L82" s="83">
        <v>3</v>
      </c>
      <c r="M82" s="83">
        <v>2</v>
      </c>
    </row>
    <row r="83" spans="1:13" x14ac:dyDescent="0.25">
      <c r="A83" s="82" t="s">
        <v>521</v>
      </c>
      <c r="B83" s="82" t="s">
        <v>522</v>
      </c>
      <c r="C83" s="82" t="s">
        <v>853</v>
      </c>
      <c r="D83" s="80">
        <v>5191.6000000000004</v>
      </c>
      <c r="E83" s="81">
        <v>1.90043312577917</v>
      </c>
      <c r="F83" s="83" t="s">
        <v>856</v>
      </c>
      <c r="G83" s="83">
        <v>5</v>
      </c>
      <c r="H83" s="83">
        <v>5</v>
      </c>
      <c r="I83" s="83">
        <v>4</v>
      </c>
      <c r="J83" s="83">
        <v>2</v>
      </c>
      <c r="K83" s="83">
        <v>2</v>
      </c>
      <c r="L83" s="83">
        <v>5</v>
      </c>
      <c r="M83" s="83">
        <v>1</v>
      </c>
    </row>
    <row r="84" spans="1:13" x14ac:dyDescent="0.25">
      <c r="A84" s="82" t="s">
        <v>524</v>
      </c>
      <c r="B84" s="82" t="s">
        <v>525</v>
      </c>
      <c r="C84" s="82" t="s">
        <v>853</v>
      </c>
      <c r="D84" s="80">
        <v>2575.6999999999998</v>
      </c>
      <c r="E84" s="81">
        <v>1.6556709369740099</v>
      </c>
      <c r="F84" s="83" t="s">
        <v>856</v>
      </c>
      <c r="G84" s="83">
        <v>5</v>
      </c>
      <c r="H84" s="83">
        <v>5</v>
      </c>
      <c r="I84" s="83">
        <v>1</v>
      </c>
      <c r="J84" s="83">
        <v>2</v>
      </c>
      <c r="K84" s="83">
        <v>2</v>
      </c>
      <c r="L84" s="83">
        <v>3</v>
      </c>
      <c r="M84" s="83">
        <v>1</v>
      </c>
    </row>
    <row r="85" spans="1:13" x14ac:dyDescent="0.25">
      <c r="A85" s="82" t="s">
        <v>527</v>
      </c>
      <c r="B85" s="82" t="s">
        <v>30</v>
      </c>
      <c r="C85" s="82" t="s">
        <v>853</v>
      </c>
      <c r="D85" s="80">
        <v>2895.8</v>
      </c>
      <c r="E85" s="81">
        <v>0.42715175552499302</v>
      </c>
      <c r="F85" s="83">
        <v>4</v>
      </c>
      <c r="G85" s="83">
        <v>4</v>
      </c>
      <c r="H85" s="83">
        <v>5</v>
      </c>
      <c r="I85" s="83">
        <v>4</v>
      </c>
      <c r="J85" s="83">
        <v>1</v>
      </c>
      <c r="K85" s="83">
        <v>2</v>
      </c>
      <c r="L85" s="83">
        <v>4</v>
      </c>
      <c r="M85" s="83">
        <v>2</v>
      </c>
    </row>
    <row r="86" spans="1:13" x14ac:dyDescent="0.25">
      <c r="A86" s="82" t="s">
        <v>529</v>
      </c>
      <c r="B86" s="82" t="s">
        <v>530</v>
      </c>
      <c r="C86" s="82" t="s">
        <v>853</v>
      </c>
      <c r="D86" s="80">
        <v>20173.400000000001</v>
      </c>
      <c r="E86" s="81">
        <v>2.3925992182789901</v>
      </c>
      <c r="F86" s="83" t="s">
        <v>856</v>
      </c>
      <c r="G86" s="83">
        <v>4</v>
      </c>
      <c r="H86" s="83">
        <v>5</v>
      </c>
      <c r="I86" s="83">
        <v>5</v>
      </c>
      <c r="J86" s="83">
        <v>1</v>
      </c>
      <c r="K86" s="83">
        <v>3</v>
      </c>
      <c r="L86" s="83">
        <v>3</v>
      </c>
      <c r="M86" s="83">
        <v>1</v>
      </c>
    </row>
    <row r="87" spans="1:13" x14ac:dyDescent="0.25">
      <c r="A87" s="82" t="s">
        <v>532</v>
      </c>
      <c r="B87" s="82" t="s">
        <v>533</v>
      </c>
      <c r="C87" s="82" t="s">
        <v>853</v>
      </c>
      <c r="D87" s="80">
        <v>3739.3</v>
      </c>
      <c r="E87" s="81">
        <v>1.35869042596265</v>
      </c>
      <c r="F87" s="83" t="s">
        <v>856</v>
      </c>
      <c r="G87" s="83">
        <v>3</v>
      </c>
      <c r="H87" s="83">
        <v>3</v>
      </c>
      <c r="I87" s="83">
        <v>5</v>
      </c>
      <c r="J87" s="83">
        <v>1</v>
      </c>
      <c r="K87" s="83">
        <v>1</v>
      </c>
      <c r="L87" s="83">
        <v>5</v>
      </c>
      <c r="M87" s="83">
        <v>3</v>
      </c>
    </row>
    <row r="88" spans="1:13" x14ac:dyDescent="0.25">
      <c r="A88" s="82" t="s">
        <v>535</v>
      </c>
      <c r="B88" s="82" t="s">
        <v>536</v>
      </c>
      <c r="C88" s="82" t="s">
        <v>853</v>
      </c>
      <c r="D88" s="80">
        <v>8150.2</v>
      </c>
      <c r="E88" s="81">
        <v>1.0596725765338399</v>
      </c>
      <c r="F88" s="83" t="s">
        <v>856</v>
      </c>
      <c r="G88" s="83">
        <v>5</v>
      </c>
      <c r="H88" s="83">
        <v>1</v>
      </c>
      <c r="I88" s="83">
        <v>4</v>
      </c>
      <c r="J88" s="83">
        <v>3</v>
      </c>
      <c r="K88" s="83">
        <v>4</v>
      </c>
      <c r="L88" s="83">
        <v>2</v>
      </c>
      <c r="M88" s="83">
        <v>3</v>
      </c>
    </row>
    <row r="89" spans="1:13" x14ac:dyDescent="0.25">
      <c r="A89" s="82" t="s">
        <v>538</v>
      </c>
      <c r="B89" s="82" t="s">
        <v>539</v>
      </c>
      <c r="C89" s="82" t="s">
        <v>853</v>
      </c>
      <c r="D89" s="80">
        <v>15411.4</v>
      </c>
      <c r="E89" s="81">
        <v>1.7429817029818599</v>
      </c>
      <c r="F89" s="83" t="s">
        <v>856</v>
      </c>
      <c r="G89" s="83">
        <v>5</v>
      </c>
      <c r="H89" s="83">
        <v>2</v>
      </c>
      <c r="I89" s="83">
        <v>5</v>
      </c>
      <c r="J89" s="83">
        <v>1</v>
      </c>
      <c r="K89" s="83">
        <v>2</v>
      </c>
      <c r="L89" s="83">
        <v>2</v>
      </c>
      <c r="M89" s="83">
        <v>2</v>
      </c>
    </row>
    <row r="90" spans="1:13" x14ac:dyDescent="0.25">
      <c r="A90" s="82" t="s">
        <v>541</v>
      </c>
      <c r="B90" s="82" t="s">
        <v>542</v>
      </c>
      <c r="C90" s="82" t="s">
        <v>853</v>
      </c>
      <c r="D90" s="80">
        <v>5752</v>
      </c>
      <c r="E90" s="81">
        <v>2.6587519470669401</v>
      </c>
      <c r="F90" s="83" t="s">
        <v>856</v>
      </c>
      <c r="G90" s="83">
        <v>5</v>
      </c>
      <c r="H90" s="83">
        <v>5</v>
      </c>
      <c r="I90" s="83">
        <v>4</v>
      </c>
      <c r="J90" s="83">
        <v>1</v>
      </c>
      <c r="K90" s="83">
        <v>1</v>
      </c>
      <c r="L90" s="83">
        <v>3</v>
      </c>
      <c r="M90" s="83">
        <v>2</v>
      </c>
    </row>
    <row r="91" spans="1:13" x14ac:dyDescent="0.25">
      <c r="A91" s="82" t="s">
        <v>544</v>
      </c>
      <c r="B91" s="82" t="s">
        <v>545</v>
      </c>
      <c r="C91" s="82" t="s">
        <v>853</v>
      </c>
      <c r="D91" s="80">
        <v>11970.9</v>
      </c>
      <c r="E91" s="81">
        <v>1.2653445536032299</v>
      </c>
      <c r="F91" s="83" t="s">
        <v>856</v>
      </c>
      <c r="G91" s="83">
        <v>5</v>
      </c>
      <c r="H91" s="83">
        <v>2</v>
      </c>
      <c r="I91" s="83">
        <v>3</v>
      </c>
      <c r="J91" s="83">
        <v>2</v>
      </c>
      <c r="K91" s="83">
        <v>3</v>
      </c>
      <c r="L91" s="83">
        <v>4</v>
      </c>
      <c r="M91" s="83">
        <v>3</v>
      </c>
    </row>
    <row r="92" spans="1:13" x14ac:dyDescent="0.25">
      <c r="A92" s="82" t="s">
        <v>547</v>
      </c>
      <c r="B92" s="82" t="s">
        <v>35</v>
      </c>
      <c r="C92" s="82" t="s">
        <v>853</v>
      </c>
      <c r="D92" s="80">
        <v>28698.7</v>
      </c>
      <c r="E92" s="81">
        <v>0.54994669618751002</v>
      </c>
      <c r="F92" s="83" t="s">
        <v>854</v>
      </c>
      <c r="G92" s="83">
        <v>1</v>
      </c>
      <c r="H92" s="83">
        <v>3</v>
      </c>
      <c r="I92" s="83">
        <v>5</v>
      </c>
      <c r="J92" s="83">
        <v>1</v>
      </c>
      <c r="K92" s="83">
        <v>1</v>
      </c>
      <c r="L92" s="83">
        <v>3</v>
      </c>
      <c r="M92" s="83">
        <v>1</v>
      </c>
    </row>
    <row r="93" spans="1:13" x14ac:dyDescent="0.25">
      <c r="A93" s="82" t="s">
        <v>549</v>
      </c>
      <c r="B93" s="82" t="s">
        <v>550</v>
      </c>
      <c r="C93" s="82" t="s">
        <v>853</v>
      </c>
      <c r="D93" s="80">
        <v>6906.4</v>
      </c>
      <c r="E93" s="81">
        <v>-0.67041341548666999</v>
      </c>
      <c r="F93" s="83">
        <v>1</v>
      </c>
      <c r="G93" s="83">
        <v>2</v>
      </c>
      <c r="H93" s="83">
        <v>3</v>
      </c>
      <c r="I93" s="83">
        <v>5</v>
      </c>
      <c r="J93" s="83">
        <v>1</v>
      </c>
      <c r="K93" s="83">
        <v>1</v>
      </c>
      <c r="L93" s="83">
        <v>4</v>
      </c>
      <c r="M93" s="83">
        <v>1</v>
      </c>
    </row>
    <row r="94" spans="1:13" x14ac:dyDescent="0.25">
      <c r="A94" s="82" t="s">
        <v>552</v>
      </c>
      <c r="B94" s="82" t="s">
        <v>553</v>
      </c>
      <c r="C94" s="82" t="s">
        <v>853</v>
      </c>
      <c r="D94" s="80">
        <v>5377.5</v>
      </c>
      <c r="E94" s="81">
        <v>1.2502825969264899</v>
      </c>
      <c r="F94" s="83" t="s">
        <v>856</v>
      </c>
      <c r="G94" s="83">
        <v>4</v>
      </c>
      <c r="H94" s="83">
        <v>5</v>
      </c>
      <c r="I94" s="83">
        <v>5</v>
      </c>
      <c r="J94" s="83">
        <v>1</v>
      </c>
      <c r="K94" s="83">
        <v>1</v>
      </c>
      <c r="L94" s="83">
        <v>5</v>
      </c>
      <c r="M94" s="83">
        <v>1</v>
      </c>
    </row>
    <row r="95" spans="1:13" x14ac:dyDescent="0.25">
      <c r="A95" s="82" t="s">
        <v>555</v>
      </c>
      <c r="B95" s="82" t="s">
        <v>36</v>
      </c>
      <c r="C95" s="82" t="s">
        <v>853</v>
      </c>
      <c r="D95" s="80">
        <v>18242.2</v>
      </c>
      <c r="E95" s="81">
        <v>0.79520382005773804</v>
      </c>
      <c r="F95" s="83" t="s">
        <v>854</v>
      </c>
      <c r="G95" s="83">
        <v>3</v>
      </c>
      <c r="H95" s="83">
        <v>2</v>
      </c>
      <c r="I95" s="83">
        <v>5</v>
      </c>
      <c r="J95" s="83">
        <v>1</v>
      </c>
      <c r="K95" s="83">
        <v>1</v>
      </c>
      <c r="L95" s="83">
        <v>2</v>
      </c>
      <c r="M95" s="83">
        <v>1</v>
      </c>
    </row>
    <row r="96" spans="1:13" x14ac:dyDescent="0.25">
      <c r="A96" s="82" t="s">
        <v>557</v>
      </c>
      <c r="B96" s="82" t="s">
        <v>558</v>
      </c>
      <c r="C96" s="82" t="s">
        <v>853</v>
      </c>
      <c r="D96" s="80">
        <v>9829.2000000000007</v>
      </c>
      <c r="E96" s="81">
        <v>-0.39571381218934998</v>
      </c>
      <c r="F96" s="83">
        <v>2</v>
      </c>
      <c r="G96" s="83">
        <v>4</v>
      </c>
      <c r="H96" s="83">
        <v>1</v>
      </c>
      <c r="I96" s="83">
        <v>1</v>
      </c>
      <c r="J96" s="83">
        <v>5</v>
      </c>
      <c r="K96" s="83">
        <v>4</v>
      </c>
      <c r="L96" s="83">
        <v>3</v>
      </c>
      <c r="M96" s="83">
        <v>5</v>
      </c>
    </row>
    <row r="97" spans="1:13" x14ac:dyDescent="0.25">
      <c r="A97" s="82" t="s">
        <v>560</v>
      </c>
      <c r="B97" s="82" t="s">
        <v>561</v>
      </c>
      <c r="C97" s="82" t="s">
        <v>853</v>
      </c>
      <c r="D97" s="80">
        <v>2705.5</v>
      </c>
      <c r="E97" s="81">
        <v>0.54335664492495295</v>
      </c>
      <c r="F97" s="83" t="s">
        <v>854</v>
      </c>
      <c r="G97" s="83">
        <v>5</v>
      </c>
      <c r="H97" s="83">
        <v>2</v>
      </c>
      <c r="I97" s="83">
        <v>1</v>
      </c>
      <c r="J97" s="83">
        <v>5</v>
      </c>
      <c r="K97" s="83">
        <v>5</v>
      </c>
      <c r="L97" s="83">
        <v>4</v>
      </c>
      <c r="M97" s="83">
        <v>2</v>
      </c>
    </row>
    <row r="98" spans="1:13" x14ac:dyDescent="0.25">
      <c r="A98" s="82" t="s">
        <v>563</v>
      </c>
      <c r="B98" s="82" t="s">
        <v>564</v>
      </c>
      <c r="C98" s="82" t="s">
        <v>853</v>
      </c>
      <c r="D98" s="80">
        <v>15883.2</v>
      </c>
      <c r="E98" s="81">
        <v>-0.158088022614814</v>
      </c>
      <c r="F98" s="83">
        <v>3</v>
      </c>
      <c r="G98" s="83">
        <v>5</v>
      </c>
      <c r="H98" s="83">
        <v>1</v>
      </c>
      <c r="I98" s="83">
        <v>2</v>
      </c>
      <c r="J98" s="83">
        <v>5</v>
      </c>
      <c r="K98" s="83">
        <v>4</v>
      </c>
      <c r="L98" s="83">
        <v>2</v>
      </c>
      <c r="M98" s="83">
        <v>3</v>
      </c>
    </row>
    <row r="99" spans="1:13" x14ac:dyDescent="0.25">
      <c r="A99" s="82" t="s">
        <v>566</v>
      </c>
      <c r="B99" s="82" t="s">
        <v>567</v>
      </c>
      <c r="C99" s="82" t="s">
        <v>853</v>
      </c>
      <c r="D99" s="80">
        <v>32440.9</v>
      </c>
      <c r="E99" s="81">
        <v>-0.108359649920238</v>
      </c>
      <c r="F99" s="83">
        <v>3</v>
      </c>
      <c r="G99" s="83">
        <v>4</v>
      </c>
      <c r="H99" s="83">
        <v>1</v>
      </c>
      <c r="I99" s="83">
        <v>3</v>
      </c>
      <c r="J99" s="83">
        <v>4</v>
      </c>
      <c r="K99" s="83">
        <v>5</v>
      </c>
      <c r="L99" s="83">
        <v>2</v>
      </c>
      <c r="M99" s="83">
        <v>5</v>
      </c>
    </row>
    <row r="100" spans="1:13" x14ac:dyDescent="0.25">
      <c r="A100" s="82" t="s">
        <v>569</v>
      </c>
      <c r="B100" s="82" t="s">
        <v>570</v>
      </c>
      <c r="C100" s="82" t="s">
        <v>853</v>
      </c>
      <c r="D100" s="80">
        <v>27641.599999999999</v>
      </c>
      <c r="E100" s="81">
        <v>4.1021098950425001E-2</v>
      </c>
      <c r="F100" s="83">
        <v>3</v>
      </c>
      <c r="G100" s="83">
        <v>5</v>
      </c>
      <c r="H100" s="83">
        <v>1</v>
      </c>
      <c r="I100" s="83">
        <v>2</v>
      </c>
      <c r="J100" s="83">
        <v>5</v>
      </c>
      <c r="K100" s="83">
        <v>4</v>
      </c>
      <c r="L100" s="83">
        <v>2</v>
      </c>
      <c r="M100" s="83">
        <v>5</v>
      </c>
    </row>
    <row r="101" spans="1:13" x14ac:dyDescent="0.25">
      <c r="A101" s="82" t="s">
        <v>572</v>
      </c>
      <c r="B101" s="82" t="s">
        <v>573</v>
      </c>
      <c r="C101" s="82" t="s">
        <v>853</v>
      </c>
      <c r="D101" s="80">
        <v>12788.3</v>
      </c>
      <c r="E101" s="81">
        <v>1.8488012989468201</v>
      </c>
      <c r="F101" s="83" t="s">
        <v>856</v>
      </c>
      <c r="G101" s="83">
        <v>5</v>
      </c>
      <c r="H101" s="83">
        <v>1</v>
      </c>
      <c r="I101" s="83">
        <v>5</v>
      </c>
      <c r="J101" s="83">
        <v>3</v>
      </c>
      <c r="K101" s="83">
        <v>3</v>
      </c>
      <c r="L101" s="83">
        <v>2</v>
      </c>
      <c r="M101" s="83">
        <v>2</v>
      </c>
    </row>
    <row r="102" spans="1:13" x14ac:dyDescent="0.25">
      <c r="A102" s="82" t="s">
        <v>575</v>
      </c>
      <c r="B102" s="82" t="s">
        <v>576</v>
      </c>
      <c r="C102" s="82" t="s">
        <v>853</v>
      </c>
      <c r="D102" s="80">
        <v>12440.7</v>
      </c>
      <c r="E102" s="81">
        <v>-1.19566748354543</v>
      </c>
      <c r="F102" s="83">
        <v>1</v>
      </c>
      <c r="G102" s="83">
        <v>2</v>
      </c>
      <c r="H102" s="83">
        <v>1</v>
      </c>
      <c r="I102" s="83">
        <v>5</v>
      </c>
      <c r="J102" s="83">
        <v>5</v>
      </c>
      <c r="K102" s="83">
        <v>5</v>
      </c>
      <c r="L102" s="83">
        <v>4</v>
      </c>
      <c r="M102" s="83">
        <v>5</v>
      </c>
    </row>
    <row r="103" spans="1:13" x14ac:dyDescent="0.25">
      <c r="A103" s="82" t="s">
        <v>578</v>
      </c>
      <c r="B103" s="82" t="s">
        <v>37</v>
      </c>
      <c r="C103" s="82" t="s">
        <v>853</v>
      </c>
      <c r="D103" s="80">
        <v>8421</v>
      </c>
      <c r="E103" s="81">
        <v>0.56111408005405705</v>
      </c>
      <c r="F103" s="83" t="s">
        <v>854</v>
      </c>
      <c r="G103" s="83">
        <v>3</v>
      </c>
      <c r="H103" s="83">
        <v>2</v>
      </c>
      <c r="I103" s="83">
        <v>2</v>
      </c>
      <c r="J103" s="83">
        <v>2</v>
      </c>
      <c r="K103" s="83">
        <v>4</v>
      </c>
      <c r="L103" s="83">
        <v>4</v>
      </c>
      <c r="M103" s="83">
        <v>4</v>
      </c>
    </row>
    <row r="104" spans="1:13" x14ac:dyDescent="0.25">
      <c r="A104" s="82" t="s">
        <v>580</v>
      </c>
      <c r="B104" s="82" t="s">
        <v>38</v>
      </c>
      <c r="C104" s="82" t="s">
        <v>853</v>
      </c>
      <c r="D104" s="80">
        <v>15638</v>
      </c>
      <c r="E104" s="81">
        <v>1.3665113931673001</v>
      </c>
      <c r="F104" s="83" t="s">
        <v>856</v>
      </c>
      <c r="G104" s="83">
        <v>3</v>
      </c>
      <c r="H104" s="83">
        <v>1</v>
      </c>
      <c r="I104" s="83">
        <v>4</v>
      </c>
      <c r="J104" s="83">
        <v>3</v>
      </c>
      <c r="K104" s="83">
        <v>4</v>
      </c>
      <c r="L104" s="83">
        <v>3</v>
      </c>
      <c r="M104" s="83">
        <v>2</v>
      </c>
    </row>
    <row r="105" spans="1:13" x14ac:dyDescent="0.25">
      <c r="A105" s="82" t="s">
        <v>582</v>
      </c>
      <c r="B105" s="82" t="s">
        <v>583</v>
      </c>
      <c r="C105" s="82" t="s">
        <v>853</v>
      </c>
      <c r="D105" s="80">
        <v>17879.5</v>
      </c>
      <c r="E105" s="81">
        <v>0.12977580307287101</v>
      </c>
      <c r="F105" s="83">
        <v>3</v>
      </c>
      <c r="G105" s="83">
        <v>4</v>
      </c>
      <c r="H105" s="83">
        <v>1</v>
      </c>
      <c r="I105" s="83">
        <v>1</v>
      </c>
      <c r="J105" s="83">
        <v>4</v>
      </c>
      <c r="K105" s="83">
        <v>5</v>
      </c>
      <c r="L105" s="83">
        <v>1</v>
      </c>
      <c r="M105" s="83">
        <v>3</v>
      </c>
    </row>
    <row r="106" spans="1:13" x14ac:dyDescent="0.25">
      <c r="A106" s="82" t="s">
        <v>585</v>
      </c>
      <c r="B106" s="82" t="s">
        <v>39</v>
      </c>
      <c r="C106" s="82" t="s">
        <v>853</v>
      </c>
      <c r="D106" s="80">
        <v>36946.400000000001</v>
      </c>
      <c r="E106" s="81">
        <v>0.61574203034407204</v>
      </c>
      <c r="F106" s="83" t="s">
        <v>854</v>
      </c>
      <c r="G106" s="83">
        <v>4</v>
      </c>
      <c r="H106" s="83">
        <v>2</v>
      </c>
      <c r="I106" s="83">
        <v>3</v>
      </c>
      <c r="J106" s="83">
        <v>4</v>
      </c>
      <c r="K106" s="83">
        <v>4</v>
      </c>
      <c r="L106" s="83">
        <v>3</v>
      </c>
      <c r="M106" s="83">
        <v>1</v>
      </c>
    </row>
    <row r="107" spans="1:13" x14ac:dyDescent="0.25">
      <c r="A107" s="82" t="s">
        <v>587</v>
      </c>
      <c r="B107" s="82" t="s">
        <v>40</v>
      </c>
      <c r="C107" s="82" t="s">
        <v>853</v>
      </c>
      <c r="D107" s="80">
        <v>4549.5</v>
      </c>
      <c r="E107" s="81">
        <v>-0.73577294835524398</v>
      </c>
      <c r="F107" s="83">
        <v>1</v>
      </c>
      <c r="G107" s="83">
        <v>3</v>
      </c>
      <c r="H107" s="83">
        <v>3</v>
      </c>
      <c r="I107" s="83">
        <v>4</v>
      </c>
      <c r="J107" s="83">
        <v>4</v>
      </c>
      <c r="K107" s="83">
        <v>5</v>
      </c>
      <c r="L107" s="83">
        <v>5</v>
      </c>
      <c r="M107" s="83">
        <v>1</v>
      </c>
    </row>
    <row r="108" spans="1:13" x14ac:dyDescent="0.25">
      <c r="A108" s="82" t="s">
        <v>589</v>
      </c>
      <c r="B108" s="82" t="s">
        <v>42</v>
      </c>
      <c r="C108" s="82" t="s">
        <v>853</v>
      </c>
      <c r="D108" s="80">
        <v>1765.7</v>
      </c>
      <c r="E108" s="81">
        <v>-0.25226966261949801</v>
      </c>
      <c r="F108" s="83">
        <v>2</v>
      </c>
      <c r="G108" s="83">
        <v>4</v>
      </c>
      <c r="H108" s="83">
        <v>4</v>
      </c>
      <c r="I108" s="83">
        <v>2</v>
      </c>
      <c r="J108" s="83">
        <v>5</v>
      </c>
      <c r="K108" s="83">
        <v>5</v>
      </c>
      <c r="L108" s="83">
        <v>5</v>
      </c>
      <c r="M108" s="83">
        <v>1</v>
      </c>
    </row>
    <row r="109" spans="1:13" x14ac:dyDescent="0.25">
      <c r="A109" s="82" t="s">
        <v>591</v>
      </c>
      <c r="B109" s="82" t="s">
        <v>592</v>
      </c>
      <c r="C109" s="82" t="s">
        <v>853</v>
      </c>
      <c r="D109" s="80">
        <v>3270.9</v>
      </c>
      <c r="E109" s="81">
        <v>0.12432204112077</v>
      </c>
      <c r="F109" s="83">
        <v>3</v>
      </c>
      <c r="G109" s="83">
        <v>4</v>
      </c>
      <c r="H109" s="83">
        <v>3</v>
      </c>
      <c r="I109" s="83">
        <v>3</v>
      </c>
      <c r="J109" s="83">
        <v>3</v>
      </c>
      <c r="K109" s="83">
        <v>3</v>
      </c>
      <c r="L109" s="83">
        <v>4</v>
      </c>
      <c r="M109" s="83">
        <v>3</v>
      </c>
    </row>
    <row r="110" spans="1:13" x14ac:dyDescent="0.25">
      <c r="A110" s="82" t="s">
        <v>594</v>
      </c>
      <c r="B110" s="82" t="s">
        <v>595</v>
      </c>
      <c r="C110" s="82" t="s">
        <v>853</v>
      </c>
      <c r="D110" s="80">
        <v>4310.8</v>
      </c>
      <c r="E110" s="81">
        <v>-0.29630672577831302</v>
      </c>
      <c r="F110" s="83">
        <v>2</v>
      </c>
      <c r="G110" s="83">
        <v>4</v>
      </c>
      <c r="H110" s="83">
        <v>4</v>
      </c>
      <c r="I110" s="83">
        <v>3</v>
      </c>
      <c r="J110" s="83">
        <v>5</v>
      </c>
      <c r="K110" s="83">
        <v>2</v>
      </c>
      <c r="L110" s="83">
        <v>2</v>
      </c>
      <c r="M110" s="83">
        <v>4</v>
      </c>
    </row>
    <row r="111" spans="1:13" x14ac:dyDescent="0.25">
      <c r="A111" s="82" t="s">
        <v>597</v>
      </c>
      <c r="B111" s="82" t="s">
        <v>598</v>
      </c>
      <c r="C111" s="82" t="s">
        <v>853</v>
      </c>
      <c r="D111" s="80">
        <v>5423.1</v>
      </c>
      <c r="E111" s="81">
        <v>0.392736755204321</v>
      </c>
      <c r="F111" s="83">
        <v>4</v>
      </c>
      <c r="G111" s="83">
        <v>3</v>
      </c>
      <c r="H111" s="83">
        <v>1</v>
      </c>
      <c r="I111" s="83">
        <v>5</v>
      </c>
      <c r="J111" s="83">
        <v>4</v>
      </c>
      <c r="K111" s="83">
        <v>4</v>
      </c>
      <c r="L111" s="83">
        <v>5</v>
      </c>
      <c r="M111" s="83">
        <v>2</v>
      </c>
    </row>
    <row r="112" spans="1:13" x14ac:dyDescent="0.25">
      <c r="A112" s="82" t="s">
        <v>600</v>
      </c>
      <c r="B112" s="82" t="s">
        <v>41</v>
      </c>
      <c r="C112" s="82" t="s">
        <v>853</v>
      </c>
      <c r="D112" s="80">
        <v>1469.9</v>
      </c>
      <c r="E112" s="81">
        <v>-0.31681233810600001</v>
      </c>
      <c r="F112" s="83">
        <v>2</v>
      </c>
      <c r="G112" s="83">
        <v>1</v>
      </c>
      <c r="H112" s="83">
        <v>2</v>
      </c>
      <c r="I112" s="83">
        <v>5</v>
      </c>
      <c r="J112" s="83">
        <v>5</v>
      </c>
      <c r="K112" s="83">
        <v>4</v>
      </c>
      <c r="L112" s="83">
        <v>5</v>
      </c>
      <c r="M112" s="83" t="s">
        <v>12</v>
      </c>
    </row>
    <row r="113" spans="1:13" x14ac:dyDescent="0.25">
      <c r="A113" s="82" t="s">
        <v>602</v>
      </c>
      <c r="B113" s="82" t="s">
        <v>603</v>
      </c>
      <c r="C113" s="82" t="s">
        <v>853</v>
      </c>
      <c r="D113" s="80">
        <v>6534.3</v>
      </c>
      <c r="E113" s="81">
        <v>1.1218368444923501</v>
      </c>
      <c r="F113" s="83" t="s">
        <v>856</v>
      </c>
      <c r="G113" s="83">
        <v>3</v>
      </c>
      <c r="H113" s="83">
        <v>2</v>
      </c>
      <c r="I113" s="83">
        <v>5</v>
      </c>
      <c r="J113" s="83">
        <v>2</v>
      </c>
      <c r="K113" s="83">
        <v>2</v>
      </c>
      <c r="L113" s="83">
        <v>4</v>
      </c>
      <c r="M113" s="83">
        <v>1</v>
      </c>
    </row>
    <row r="114" spans="1:13" x14ac:dyDescent="0.25">
      <c r="A114" s="82" t="s">
        <v>605</v>
      </c>
      <c r="B114" s="82" t="s">
        <v>606</v>
      </c>
      <c r="C114" s="82" t="s">
        <v>853</v>
      </c>
      <c r="D114" s="80">
        <v>2413.6</v>
      </c>
      <c r="E114" s="81">
        <v>-0.925039368916595</v>
      </c>
      <c r="F114" s="83">
        <v>1</v>
      </c>
      <c r="G114" s="83">
        <v>2</v>
      </c>
      <c r="H114" s="83">
        <v>3</v>
      </c>
      <c r="I114" s="83">
        <v>4</v>
      </c>
      <c r="J114" s="83">
        <v>3</v>
      </c>
      <c r="K114" s="83">
        <v>1</v>
      </c>
      <c r="L114" s="83">
        <v>5</v>
      </c>
      <c r="M114" s="83">
        <v>2</v>
      </c>
    </row>
    <row r="115" spans="1:13" x14ac:dyDescent="0.25">
      <c r="A115" s="82" t="s">
        <v>608</v>
      </c>
      <c r="B115" s="82" t="s">
        <v>609</v>
      </c>
      <c r="C115" s="82" t="s">
        <v>853</v>
      </c>
      <c r="D115" s="80">
        <v>4507</v>
      </c>
      <c r="E115" s="81">
        <v>-0.89296112832088304</v>
      </c>
      <c r="F115" s="83">
        <v>1</v>
      </c>
      <c r="G115" s="83">
        <v>1</v>
      </c>
      <c r="H115" s="83">
        <v>2</v>
      </c>
      <c r="I115" s="83">
        <v>4</v>
      </c>
      <c r="J115" s="83">
        <v>1</v>
      </c>
      <c r="K115" s="83">
        <v>1</v>
      </c>
      <c r="L115" s="83">
        <v>4</v>
      </c>
      <c r="M115" s="83">
        <v>1</v>
      </c>
    </row>
    <row r="116" spans="1:13" x14ac:dyDescent="0.25">
      <c r="A116" s="82" t="s">
        <v>611</v>
      </c>
      <c r="B116" s="82" t="s">
        <v>612</v>
      </c>
      <c r="C116" s="82" t="s">
        <v>853</v>
      </c>
      <c r="D116" s="80">
        <v>1410.2</v>
      </c>
      <c r="E116" s="81">
        <v>-0.25058738991464202</v>
      </c>
      <c r="F116" s="83">
        <v>2</v>
      </c>
      <c r="G116" s="83">
        <v>1</v>
      </c>
      <c r="H116" s="83">
        <v>4</v>
      </c>
      <c r="I116" s="83">
        <v>4</v>
      </c>
      <c r="J116" s="83">
        <v>5</v>
      </c>
      <c r="K116" s="83">
        <v>3</v>
      </c>
      <c r="L116" s="83">
        <v>5</v>
      </c>
      <c r="M116" s="83" t="s">
        <v>12</v>
      </c>
    </row>
    <row r="117" spans="1:13" x14ac:dyDescent="0.25">
      <c r="A117" s="82" t="s">
        <v>614</v>
      </c>
      <c r="B117" s="82" t="s">
        <v>615</v>
      </c>
      <c r="C117" s="82" t="s">
        <v>853</v>
      </c>
      <c r="D117" s="80">
        <v>9929.4</v>
      </c>
      <c r="E117" s="81">
        <v>-0.66560854628498101</v>
      </c>
      <c r="F117" s="83">
        <v>1</v>
      </c>
      <c r="G117" s="83">
        <v>1</v>
      </c>
      <c r="H117" s="83">
        <v>3</v>
      </c>
      <c r="I117" s="83">
        <v>4</v>
      </c>
      <c r="J117" s="83">
        <v>1</v>
      </c>
      <c r="K117" s="83">
        <v>1</v>
      </c>
      <c r="L117" s="83">
        <v>3</v>
      </c>
      <c r="M117" s="83">
        <v>1</v>
      </c>
    </row>
    <row r="118" spans="1:13" x14ac:dyDescent="0.25">
      <c r="A118" s="82" t="s">
        <v>617</v>
      </c>
      <c r="B118" s="82" t="s">
        <v>189</v>
      </c>
      <c r="C118" s="82" t="s">
        <v>853</v>
      </c>
      <c r="D118" s="80">
        <v>2614.6999999999998</v>
      </c>
      <c r="E118" s="81">
        <v>0.97378014411178304</v>
      </c>
      <c r="F118" s="83" t="s">
        <v>856</v>
      </c>
      <c r="G118" s="83">
        <v>4</v>
      </c>
      <c r="H118" s="83">
        <v>5</v>
      </c>
      <c r="I118" s="83">
        <v>3</v>
      </c>
      <c r="J118" s="83">
        <v>2</v>
      </c>
      <c r="K118" s="83">
        <v>4</v>
      </c>
      <c r="L118" s="83">
        <v>5</v>
      </c>
      <c r="M118" s="83">
        <v>3</v>
      </c>
    </row>
    <row r="119" spans="1:13" x14ac:dyDescent="0.25">
      <c r="A119" s="82" t="s">
        <v>619</v>
      </c>
      <c r="B119" s="82" t="s">
        <v>620</v>
      </c>
      <c r="C119" s="82" t="s">
        <v>853</v>
      </c>
      <c r="D119" s="80">
        <v>3196.3</v>
      </c>
      <c r="E119" s="81">
        <v>0.30137732451597199</v>
      </c>
      <c r="F119" s="83">
        <v>4</v>
      </c>
      <c r="G119" s="83">
        <v>4</v>
      </c>
      <c r="H119" s="83">
        <v>1</v>
      </c>
      <c r="I119" s="83">
        <v>3</v>
      </c>
      <c r="J119" s="83">
        <v>5</v>
      </c>
      <c r="K119" s="83">
        <v>4</v>
      </c>
      <c r="L119" s="83">
        <v>3</v>
      </c>
      <c r="M119" s="83">
        <v>5</v>
      </c>
    </row>
    <row r="120" spans="1:13" x14ac:dyDescent="0.25">
      <c r="A120" s="82" t="s">
        <v>622</v>
      </c>
      <c r="B120" s="82" t="s">
        <v>43</v>
      </c>
      <c r="C120" s="82" t="s">
        <v>853</v>
      </c>
      <c r="D120" s="80">
        <v>86179.4</v>
      </c>
      <c r="E120" s="81">
        <v>-0.42538182447261602</v>
      </c>
      <c r="F120" s="83">
        <v>2</v>
      </c>
      <c r="G120" s="83">
        <v>2</v>
      </c>
      <c r="H120" s="83">
        <v>3</v>
      </c>
      <c r="I120" s="83">
        <v>3</v>
      </c>
      <c r="J120" s="83">
        <v>3</v>
      </c>
      <c r="K120" s="83">
        <v>1</v>
      </c>
      <c r="L120" s="83">
        <v>1</v>
      </c>
      <c r="M120" s="83">
        <v>4</v>
      </c>
    </row>
    <row r="121" spans="1:13" x14ac:dyDescent="0.25">
      <c r="A121" s="82" t="s">
        <v>624</v>
      </c>
      <c r="B121" s="82" t="s">
        <v>44</v>
      </c>
      <c r="C121" s="82" t="s">
        <v>853</v>
      </c>
      <c r="D121" s="80">
        <v>26998.5</v>
      </c>
      <c r="E121" s="81">
        <v>0.63928144460615299</v>
      </c>
      <c r="F121" s="83" t="s">
        <v>854</v>
      </c>
      <c r="G121" s="83">
        <v>4</v>
      </c>
      <c r="H121" s="83">
        <v>5</v>
      </c>
      <c r="I121" s="83">
        <v>4</v>
      </c>
      <c r="J121" s="83">
        <v>2</v>
      </c>
      <c r="K121" s="83">
        <v>1</v>
      </c>
      <c r="L121" s="83">
        <v>1</v>
      </c>
      <c r="M121" s="83">
        <v>5</v>
      </c>
    </row>
    <row r="122" spans="1:13" x14ac:dyDescent="0.25">
      <c r="A122" s="82" t="s">
        <v>626</v>
      </c>
      <c r="B122" s="82" t="s">
        <v>45</v>
      </c>
      <c r="C122" s="82" t="s">
        <v>853</v>
      </c>
      <c r="D122" s="80">
        <v>10197.200000000001</v>
      </c>
      <c r="E122" s="81">
        <v>-1.0975121658303799</v>
      </c>
      <c r="F122" s="83">
        <v>1</v>
      </c>
      <c r="G122" s="83">
        <v>5</v>
      </c>
      <c r="H122" s="83">
        <v>1</v>
      </c>
      <c r="I122" s="83">
        <v>1</v>
      </c>
      <c r="J122" s="83">
        <v>5</v>
      </c>
      <c r="K122" s="83">
        <v>3</v>
      </c>
      <c r="L122" s="83">
        <v>2</v>
      </c>
      <c r="M122" s="83">
        <v>5</v>
      </c>
    </row>
    <row r="123" spans="1:13" x14ac:dyDescent="0.25">
      <c r="A123" s="82" t="s">
        <v>628</v>
      </c>
      <c r="B123" s="82" t="s">
        <v>629</v>
      </c>
      <c r="C123" s="82" t="s">
        <v>853</v>
      </c>
      <c r="D123" s="80">
        <v>32801</v>
      </c>
      <c r="E123" s="81">
        <v>-0.69007591355372699</v>
      </c>
      <c r="F123" s="83">
        <v>1</v>
      </c>
      <c r="G123" s="83">
        <v>3</v>
      </c>
      <c r="H123" s="83">
        <v>2</v>
      </c>
      <c r="I123" s="83">
        <v>2</v>
      </c>
      <c r="J123" s="83">
        <v>3</v>
      </c>
      <c r="K123" s="83">
        <v>2</v>
      </c>
      <c r="L123" s="83">
        <v>2</v>
      </c>
      <c r="M123" s="83">
        <v>5</v>
      </c>
    </row>
    <row r="124" spans="1:13" x14ac:dyDescent="0.25">
      <c r="A124" s="82" t="s">
        <v>631</v>
      </c>
      <c r="B124" s="82" t="s">
        <v>46</v>
      </c>
      <c r="C124" s="82" t="s">
        <v>853</v>
      </c>
      <c r="D124" s="80">
        <v>26397</v>
      </c>
      <c r="E124" s="81">
        <v>0.485246221662123</v>
      </c>
      <c r="F124" s="83">
        <v>4</v>
      </c>
      <c r="G124" s="83">
        <v>4</v>
      </c>
      <c r="H124" s="83">
        <v>3</v>
      </c>
      <c r="I124" s="83">
        <v>4</v>
      </c>
      <c r="J124" s="83">
        <v>2</v>
      </c>
      <c r="K124" s="83">
        <v>1</v>
      </c>
      <c r="L124" s="83">
        <v>2</v>
      </c>
      <c r="M124" s="83">
        <v>3</v>
      </c>
    </row>
    <row r="125" spans="1:13" x14ac:dyDescent="0.25">
      <c r="A125" s="82" t="s">
        <v>633</v>
      </c>
      <c r="B125" s="82" t="s">
        <v>47</v>
      </c>
      <c r="C125" s="82" t="s">
        <v>853</v>
      </c>
      <c r="D125" s="80">
        <v>26839.200000000001</v>
      </c>
      <c r="E125" s="81">
        <v>0.53168320542052805</v>
      </c>
      <c r="F125" s="83" t="s">
        <v>854</v>
      </c>
      <c r="G125" s="83">
        <v>4</v>
      </c>
      <c r="H125" s="83">
        <v>1</v>
      </c>
      <c r="I125" s="83">
        <v>4</v>
      </c>
      <c r="J125" s="83">
        <v>2</v>
      </c>
      <c r="K125" s="83">
        <v>1</v>
      </c>
      <c r="L125" s="83">
        <v>1</v>
      </c>
      <c r="M125" s="83">
        <v>3</v>
      </c>
    </row>
    <row r="126" spans="1:13" x14ac:dyDescent="0.25">
      <c r="A126" s="82" t="s">
        <v>635</v>
      </c>
      <c r="B126" s="82" t="s">
        <v>636</v>
      </c>
      <c r="C126" s="82" t="s">
        <v>853</v>
      </c>
      <c r="D126" s="80">
        <v>17649.7</v>
      </c>
      <c r="E126" s="81">
        <v>3.4270514973623301</v>
      </c>
      <c r="F126" s="83" t="s">
        <v>856</v>
      </c>
      <c r="G126" s="83">
        <v>5</v>
      </c>
      <c r="H126" s="83">
        <v>5</v>
      </c>
      <c r="I126" s="83">
        <v>4</v>
      </c>
      <c r="J126" s="83">
        <v>1</v>
      </c>
      <c r="K126" s="83">
        <v>1</v>
      </c>
      <c r="L126" s="83">
        <v>2</v>
      </c>
      <c r="M126" s="83">
        <v>4</v>
      </c>
    </row>
    <row r="127" spans="1:13" x14ac:dyDescent="0.25">
      <c r="A127" s="82" t="s">
        <v>638</v>
      </c>
      <c r="B127" s="82" t="s">
        <v>639</v>
      </c>
      <c r="C127" s="82" t="s">
        <v>853</v>
      </c>
      <c r="D127" s="80">
        <v>2545.5</v>
      </c>
      <c r="E127" s="81">
        <v>0.134094401176168</v>
      </c>
      <c r="F127" s="83">
        <v>3</v>
      </c>
      <c r="G127" s="83">
        <v>4</v>
      </c>
      <c r="H127" s="83">
        <v>2</v>
      </c>
      <c r="I127" s="83">
        <v>4</v>
      </c>
      <c r="J127" s="83">
        <v>2</v>
      </c>
      <c r="K127" s="83">
        <v>1</v>
      </c>
      <c r="L127" s="83">
        <v>3</v>
      </c>
      <c r="M127" s="83">
        <v>3</v>
      </c>
    </row>
    <row r="128" spans="1:13" x14ac:dyDescent="0.25">
      <c r="A128" s="82" t="s">
        <v>641</v>
      </c>
      <c r="B128" s="82" t="s">
        <v>48</v>
      </c>
      <c r="C128" s="82" t="s">
        <v>853</v>
      </c>
      <c r="D128" s="80">
        <v>62186.9</v>
      </c>
      <c r="E128" s="81">
        <v>0.30275316217741299</v>
      </c>
      <c r="F128" s="83">
        <v>4</v>
      </c>
      <c r="G128" s="83">
        <v>1</v>
      </c>
      <c r="H128" s="83">
        <v>3</v>
      </c>
      <c r="I128" s="83">
        <v>5</v>
      </c>
      <c r="J128" s="83">
        <v>1</v>
      </c>
      <c r="K128" s="83">
        <v>1</v>
      </c>
      <c r="L128" s="83">
        <v>1</v>
      </c>
      <c r="M128" s="83">
        <v>1</v>
      </c>
    </row>
    <row r="129" spans="1:13" x14ac:dyDescent="0.25">
      <c r="A129" s="82" t="s">
        <v>643</v>
      </c>
      <c r="B129" s="82" t="s">
        <v>644</v>
      </c>
      <c r="C129" s="82" t="s">
        <v>853</v>
      </c>
      <c r="D129" s="80">
        <v>13201.9</v>
      </c>
      <c r="E129" s="81">
        <v>0.284272626767482</v>
      </c>
      <c r="F129" s="83">
        <v>4</v>
      </c>
      <c r="G129" s="83">
        <v>2</v>
      </c>
      <c r="H129" s="83">
        <v>5</v>
      </c>
      <c r="I129" s="83">
        <v>4</v>
      </c>
      <c r="J129" s="83">
        <v>1</v>
      </c>
      <c r="K129" s="83">
        <v>1</v>
      </c>
      <c r="L129" s="83">
        <v>1</v>
      </c>
      <c r="M129" s="83">
        <v>2</v>
      </c>
    </row>
    <row r="130" spans="1:13" x14ac:dyDescent="0.25">
      <c r="A130" s="82" t="s">
        <v>646</v>
      </c>
      <c r="B130" s="82" t="s">
        <v>49</v>
      </c>
      <c r="C130" s="82" t="s">
        <v>853</v>
      </c>
      <c r="D130" s="80">
        <v>18766.400000000001</v>
      </c>
      <c r="E130" s="81">
        <v>-0.242344649805247</v>
      </c>
      <c r="F130" s="83">
        <v>2</v>
      </c>
      <c r="G130" s="83">
        <v>1</v>
      </c>
      <c r="H130" s="83">
        <v>4</v>
      </c>
      <c r="I130" s="83">
        <v>4</v>
      </c>
      <c r="J130" s="83">
        <v>1</v>
      </c>
      <c r="K130" s="83">
        <v>1</v>
      </c>
      <c r="L130" s="83">
        <v>1</v>
      </c>
      <c r="M130" s="83">
        <v>1</v>
      </c>
    </row>
    <row r="131" spans="1:13" x14ac:dyDescent="0.25">
      <c r="A131" s="82" t="s">
        <v>648</v>
      </c>
      <c r="B131" s="82" t="s">
        <v>649</v>
      </c>
      <c r="C131" s="82" t="s">
        <v>853</v>
      </c>
      <c r="D131" s="80">
        <v>6456.5</v>
      </c>
      <c r="E131" s="81">
        <v>-0.45445440953163802</v>
      </c>
      <c r="F131" s="83">
        <v>2</v>
      </c>
      <c r="G131" s="83">
        <v>1</v>
      </c>
      <c r="H131" s="83">
        <v>3</v>
      </c>
      <c r="I131" s="83">
        <v>4</v>
      </c>
      <c r="J131" s="83">
        <v>1</v>
      </c>
      <c r="K131" s="83">
        <v>1</v>
      </c>
      <c r="L131" s="83">
        <v>2</v>
      </c>
      <c r="M131" s="83">
        <v>1</v>
      </c>
    </row>
    <row r="132" spans="1:13" x14ac:dyDescent="0.25">
      <c r="A132" s="82" t="s">
        <v>651</v>
      </c>
      <c r="B132" s="82" t="s">
        <v>50</v>
      </c>
      <c r="C132" s="82" t="s">
        <v>853</v>
      </c>
      <c r="D132" s="80">
        <v>7627.2</v>
      </c>
      <c r="E132" s="81">
        <v>0.54067348338752796</v>
      </c>
      <c r="F132" s="83" t="s">
        <v>854</v>
      </c>
      <c r="G132" s="83">
        <v>5</v>
      </c>
      <c r="H132" s="83">
        <v>5</v>
      </c>
      <c r="I132" s="83">
        <v>1</v>
      </c>
      <c r="J132" s="83">
        <v>1</v>
      </c>
      <c r="K132" s="83">
        <v>1</v>
      </c>
      <c r="L132" s="83">
        <v>2</v>
      </c>
      <c r="M132" s="83">
        <v>3</v>
      </c>
    </row>
    <row r="133" spans="1:13" x14ac:dyDescent="0.25">
      <c r="A133" s="82" t="s">
        <v>653</v>
      </c>
      <c r="B133" s="82" t="s">
        <v>51</v>
      </c>
      <c r="C133" s="82" t="s">
        <v>853</v>
      </c>
      <c r="D133" s="80">
        <v>19397</v>
      </c>
      <c r="E133" s="81">
        <v>0.79281869879910605</v>
      </c>
      <c r="F133" s="83" t="s">
        <v>854</v>
      </c>
      <c r="G133" s="83">
        <v>4</v>
      </c>
      <c r="H133" s="83">
        <v>3</v>
      </c>
      <c r="I133" s="83">
        <v>3</v>
      </c>
      <c r="J133" s="83">
        <v>2</v>
      </c>
      <c r="K133" s="83">
        <v>1</v>
      </c>
      <c r="L133" s="83">
        <v>4</v>
      </c>
      <c r="M133" s="83">
        <v>3</v>
      </c>
    </row>
    <row r="134" spans="1:13" x14ac:dyDescent="0.25">
      <c r="A134" s="82" t="s">
        <v>655</v>
      </c>
      <c r="B134" s="82" t="s">
        <v>656</v>
      </c>
      <c r="C134" s="82" t="s">
        <v>853</v>
      </c>
      <c r="D134" s="80">
        <v>38416.199999999997</v>
      </c>
      <c r="E134" s="81">
        <v>1.05539103100153</v>
      </c>
      <c r="F134" s="83" t="s">
        <v>856</v>
      </c>
      <c r="G134" s="83">
        <v>2</v>
      </c>
      <c r="H134" s="83">
        <v>5</v>
      </c>
      <c r="I134" s="83">
        <v>5</v>
      </c>
      <c r="J134" s="83">
        <v>1</v>
      </c>
      <c r="K134" s="83">
        <v>1</v>
      </c>
      <c r="L134" s="83">
        <v>3</v>
      </c>
      <c r="M134" s="83">
        <v>1</v>
      </c>
    </row>
    <row r="135" spans="1:13" x14ac:dyDescent="0.25">
      <c r="A135" s="82" t="s">
        <v>658</v>
      </c>
      <c r="B135" s="82" t="s">
        <v>659</v>
      </c>
      <c r="C135" s="82" t="s">
        <v>853</v>
      </c>
      <c r="D135" s="80">
        <v>22465</v>
      </c>
      <c r="E135" s="81">
        <v>0.66218656356555805</v>
      </c>
      <c r="F135" s="83" t="s">
        <v>854</v>
      </c>
      <c r="G135" s="83">
        <v>1</v>
      </c>
      <c r="H135" s="83">
        <v>4</v>
      </c>
      <c r="I135" s="83">
        <v>5</v>
      </c>
      <c r="J135" s="83">
        <v>1</v>
      </c>
      <c r="K135" s="83">
        <v>1</v>
      </c>
      <c r="L135" s="83">
        <v>3</v>
      </c>
      <c r="M135" s="83">
        <v>1</v>
      </c>
    </row>
    <row r="136" spans="1:13" x14ac:dyDescent="0.25">
      <c r="A136" s="82" t="s">
        <v>661</v>
      </c>
      <c r="B136" s="82" t="s">
        <v>662</v>
      </c>
      <c r="C136" s="82" t="s">
        <v>853</v>
      </c>
      <c r="D136" s="80">
        <v>10967.3</v>
      </c>
      <c r="E136" s="81">
        <v>-0.30355888536859899</v>
      </c>
      <c r="F136" s="83">
        <v>2</v>
      </c>
      <c r="G136" s="83">
        <v>1</v>
      </c>
      <c r="H136" s="83">
        <v>5</v>
      </c>
      <c r="I136" s="83">
        <v>5</v>
      </c>
      <c r="J136" s="83">
        <v>1</v>
      </c>
      <c r="K136" s="83">
        <v>1</v>
      </c>
      <c r="L136" s="83">
        <v>5</v>
      </c>
      <c r="M136" s="83">
        <v>1</v>
      </c>
    </row>
    <row r="137" spans="1:13" x14ac:dyDescent="0.25">
      <c r="A137" s="82" t="s">
        <v>664</v>
      </c>
      <c r="B137" s="82" t="s">
        <v>665</v>
      </c>
      <c r="C137" s="82" t="s">
        <v>853</v>
      </c>
      <c r="D137" s="80">
        <v>20005</v>
      </c>
      <c r="E137" s="81">
        <v>1.1459582185341</v>
      </c>
      <c r="F137" s="83" t="s">
        <v>856</v>
      </c>
      <c r="G137" s="83">
        <v>3</v>
      </c>
      <c r="H137" s="83">
        <v>5</v>
      </c>
      <c r="I137" s="83">
        <v>5</v>
      </c>
      <c r="J137" s="83">
        <v>1</v>
      </c>
      <c r="K137" s="83">
        <v>1</v>
      </c>
      <c r="L137" s="83">
        <v>1</v>
      </c>
      <c r="M137" s="83">
        <v>1</v>
      </c>
    </row>
    <row r="138" spans="1:13" x14ac:dyDescent="0.25">
      <c r="A138" s="82" t="s">
        <v>667</v>
      </c>
      <c r="B138" s="82" t="s">
        <v>668</v>
      </c>
      <c r="C138" s="82" t="s">
        <v>853</v>
      </c>
      <c r="D138" s="80">
        <v>16745.400000000001</v>
      </c>
      <c r="E138" s="81">
        <v>1.12999200351877</v>
      </c>
      <c r="F138" s="83" t="s">
        <v>856</v>
      </c>
      <c r="G138" s="83">
        <v>4</v>
      </c>
      <c r="H138" s="83">
        <v>3</v>
      </c>
      <c r="I138" s="83">
        <v>5</v>
      </c>
      <c r="J138" s="83">
        <v>2</v>
      </c>
      <c r="K138" s="83">
        <v>3</v>
      </c>
      <c r="L138" s="83">
        <v>1</v>
      </c>
      <c r="M138" s="83">
        <v>3</v>
      </c>
    </row>
    <row r="139" spans="1:13" x14ac:dyDescent="0.25">
      <c r="A139" s="82" t="s">
        <v>670</v>
      </c>
      <c r="B139" s="82" t="s">
        <v>52</v>
      </c>
      <c r="C139" s="82" t="s">
        <v>853</v>
      </c>
      <c r="D139" s="80">
        <v>45458.6</v>
      </c>
      <c r="E139" s="81">
        <v>0.43947448866814998</v>
      </c>
      <c r="F139" s="83">
        <v>4</v>
      </c>
      <c r="G139" s="83">
        <v>2</v>
      </c>
      <c r="H139" s="83">
        <v>3</v>
      </c>
      <c r="I139" s="83">
        <v>5</v>
      </c>
      <c r="J139" s="83">
        <v>1</v>
      </c>
      <c r="K139" s="83">
        <v>1</v>
      </c>
      <c r="L139" s="83">
        <v>1</v>
      </c>
      <c r="M139" s="83">
        <v>1</v>
      </c>
    </row>
    <row r="140" spans="1:13" x14ac:dyDescent="0.25">
      <c r="A140" s="82" t="s">
        <v>672</v>
      </c>
      <c r="B140" s="82" t="s">
        <v>53</v>
      </c>
      <c r="C140" s="82" t="s">
        <v>853</v>
      </c>
      <c r="D140" s="80">
        <v>9073.2999999999993</v>
      </c>
      <c r="E140" s="81">
        <v>-0.83766959589083601</v>
      </c>
      <c r="F140" s="83">
        <v>1</v>
      </c>
      <c r="G140" s="83">
        <v>1</v>
      </c>
      <c r="H140" s="83">
        <v>3</v>
      </c>
      <c r="I140" s="83">
        <v>3</v>
      </c>
      <c r="J140" s="83">
        <v>4</v>
      </c>
      <c r="K140" s="83">
        <v>1</v>
      </c>
      <c r="L140" s="83">
        <v>2</v>
      </c>
      <c r="M140" s="83">
        <v>3</v>
      </c>
    </row>
    <row r="141" spans="1:13" x14ac:dyDescent="0.25">
      <c r="A141" s="82" t="s">
        <v>674</v>
      </c>
      <c r="B141" s="82" t="s">
        <v>206</v>
      </c>
      <c r="C141" s="82" t="s">
        <v>853</v>
      </c>
      <c r="D141" s="80">
        <v>10200.1</v>
      </c>
      <c r="E141" s="81">
        <v>0.53134365507460501</v>
      </c>
      <c r="F141" s="83" t="s">
        <v>854</v>
      </c>
      <c r="G141" s="83">
        <v>1</v>
      </c>
      <c r="H141" s="83">
        <v>5</v>
      </c>
      <c r="I141" s="83">
        <v>4</v>
      </c>
      <c r="J141" s="83">
        <v>1</v>
      </c>
      <c r="K141" s="83">
        <v>1</v>
      </c>
      <c r="L141" s="83">
        <v>3</v>
      </c>
      <c r="M141" s="83">
        <v>3</v>
      </c>
    </row>
    <row r="142" spans="1:13" x14ac:dyDescent="0.25">
      <c r="A142" s="82" t="s">
        <v>676</v>
      </c>
      <c r="B142" s="82" t="s">
        <v>677</v>
      </c>
      <c r="C142" s="82" t="s">
        <v>853</v>
      </c>
      <c r="D142" s="80">
        <v>1756.8</v>
      </c>
      <c r="E142" s="81">
        <v>-0.47941760465713001</v>
      </c>
      <c r="F142" s="83">
        <v>2</v>
      </c>
      <c r="G142" s="83">
        <v>3</v>
      </c>
      <c r="H142" s="83">
        <v>4</v>
      </c>
      <c r="I142" s="83">
        <v>4</v>
      </c>
      <c r="J142" s="83">
        <v>3</v>
      </c>
      <c r="K142" s="83">
        <v>1</v>
      </c>
      <c r="L142" s="83">
        <v>4</v>
      </c>
      <c r="M142" s="83">
        <v>1</v>
      </c>
    </row>
    <row r="143" spans="1:13" x14ac:dyDescent="0.25">
      <c r="A143" s="82" t="s">
        <v>679</v>
      </c>
      <c r="B143" s="82" t="s">
        <v>680</v>
      </c>
      <c r="C143" s="82" t="s">
        <v>853</v>
      </c>
      <c r="D143" s="80">
        <v>3553.2</v>
      </c>
      <c r="E143" s="81">
        <v>-1.4522888486641301</v>
      </c>
      <c r="F143" s="83">
        <v>1</v>
      </c>
      <c r="G143" s="83">
        <v>1</v>
      </c>
      <c r="H143" s="83">
        <v>4</v>
      </c>
      <c r="I143" s="83">
        <v>5</v>
      </c>
      <c r="J143" s="83">
        <v>1</v>
      </c>
      <c r="K143" s="83">
        <v>1</v>
      </c>
      <c r="L143" s="83">
        <v>5</v>
      </c>
      <c r="M143" s="83">
        <v>1</v>
      </c>
    </row>
    <row r="144" spans="1:13" x14ac:dyDescent="0.25">
      <c r="A144" s="82" t="s">
        <v>682</v>
      </c>
      <c r="B144" s="82" t="s">
        <v>683</v>
      </c>
      <c r="C144" s="82" t="s">
        <v>853</v>
      </c>
      <c r="D144" s="80">
        <v>2045.9</v>
      </c>
      <c r="E144" s="81">
        <v>-0.29296890914783502</v>
      </c>
      <c r="F144" s="83">
        <v>2</v>
      </c>
      <c r="G144" s="83">
        <v>2</v>
      </c>
      <c r="H144" s="83">
        <v>4</v>
      </c>
      <c r="I144" s="83">
        <v>5</v>
      </c>
      <c r="J144" s="83">
        <v>1</v>
      </c>
      <c r="K144" s="83">
        <v>1</v>
      </c>
      <c r="L144" s="83">
        <v>5</v>
      </c>
      <c r="M144" s="83">
        <v>1</v>
      </c>
    </row>
    <row r="145" spans="1:13" x14ac:dyDescent="0.25">
      <c r="A145" s="82" t="s">
        <v>685</v>
      </c>
      <c r="B145" s="82" t="s">
        <v>686</v>
      </c>
      <c r="C145" s="82" t="s">
        <v>853</v>
      </c>
      <c r="D145" s="80">
        <v>12353.8</v>
      </c>
      <c r="E145" s="81">
        <v>-0.224713042109838</v>
      </c>
      <c r="F145" s="83">
        <v>2</v>
      </c>
      <c r="G145" s="83">
        <v>1</v>
      </c>
      <c r="H145" s="83">
        <v>3</v>
      </c>
      <c r="I145" s="83">
        <v>5</v>
      </c>
      <c r="J145" s="83">
        <v>2</v>
      </c>
      <c r="K145" s="83">
        <v>1</v>
      </c>
      <c r="L145" s="83">
        <v>3</v>
      </c>
      <c r="M145" s="83">
        <v>3</v>
      </c>
    </row>
    <row r="146" spans="1:13" x14ac:dyDescent="0.25">
      <c r="A146" s="82" t="s">
        <v>688</v>
      </c>
      <c r="B146" s="82" t="s">
        <v>689</v>
      </c>
      <c r="C146" s="82" t="s">
        <v>853</v>
      </c>
      <c r="D146" s="80">
        <v>17746.400000000001</v>
      </c>
      <c r="E146" s="81">
        <v>1.12011432493065</v>
      </c>
      <c r="F146" s="83" t="s">
        <v>856</v>
      </c>
      <c r="G146" s="83">
        <v>2</v>
      </c>
      <c r="H146" s="83">
        <v>4</v>
      </c>
      <c r="I146" s="83">
        <v>5</v>
      </c>
      <c r="J146" s="83">
        <v>2</v>
      </c>
      <c r="K146" s="83">
        <v>2</v>
      </c>
      <c r="L146" s="83">
        <v>4</v>
      </c>
      <c r="M146" s="83">
        <v>4</v>
      </c>
    </row>
    <row r="147" spans="1:13" x14ac:dyDescent="0.25">
      <c r="A147" s="82" t="s">
        <v>691</v>
      </c>
      <c r="B147" s="82" t="s">
        <v>692</v>
      </c>
      <c r="C147" s="82" t="s">
        <v>853</v>
      </c>
      <c r="D147" s="80">
        <v>7936.5</v>
      </c>
      <c r="E147" s="81">
        <v>1.35277271834284</v>
      </c>
      <c r="F147" s="83" t="s">
        <v>856</v>
      </c>
      <c r="G147" s="83">
        <v>2</v>
      </c>
      <c r="H147" s="83">
        <v>5</v>
      </c>
      <c r="I147" s="83">
        <v>5</v>
      </c>
      <c r="J147" s="83">
        <v>1</v>
      </c>
      <c r="K147" s="83">
        <v>1</v>
      </c>
      <c r="L147" s="83">
        <v>5</v>
      </c>
      <c r="M147" s="83">
        <v>1</v>
      </c>
    </row>
    <row r="148" spans="1:13" x14ac:dyDescent="0.25">
      <c r="A148" s="82" t="s">
        <v>694</v>
      </c>
      <c r="B148" s="82" t="s">
        <v>695</v>
      </c>
      <c r="C148" s="82" t="s">
        <v>853</v>
      </c>
      <c r="D148" s="80">
        <v>7799.3</v>
      </c>
      <c r="E148" s="81">
        <v>0.25688906580966497</v>
      </c>
      <c r="F148" s="83">
        <v>4</v>
      </c>
      <c r="G148" s="83">
        <v>3</v>
      </c>
      <c r="H148" s="83">
        <v>3</v>
      </c>
      <c r="I148" s="83">
        <v>4</v>
      </c>
      <c r="J148" s="83">
        <v>1</v>
      </c>
      <c r="K148" s="83">
        <v>1</v>
      </c>
      <c r="L148" s="83">
        <v>3</v>
      </c>
      <c r="M148" s="83">
        <v>3</v>
      </c>
    </row>
    <row r="149" spans="1:13" x14ac:dyDescent="0.25">
      <c r="A149" s="82" t="s">
        <v>697</v>
      </c>
      <c r="B149" s="82" t="s">
        <v>698</v>
      </c>
      <c r="C149" s="82" t="s">
        <v>853</v>
      </c>
      <c r="D149" s="80">
        <v>1928.9</v>
      </c>
      <c r="E149" s="81">
        <v>2.3905876352014799E-2</v>
      </c>
      <c r="F149" s="83">
        <v>3</v>
      </c>
      <c r="G149" s="83">
        <v>2</v>
      </c>
      <c r="H149" s="83">
        <v>4</v>
      </c>
      <c r="I149" s="83">
        <v>5</v>
      </c>
      <c r="J149" s="83">
        <v>1</v>
      </c>
      <c r="K149" s="83">
        <v>1</v>
      </c>
      <c r="L149" s="83">
        <v>5</v>
      </c>
      <c r="M149" s="83">
        <v>1</v>
      </c>
    </row>
    <row r="150" spans="1:13" x14ac:dyDescent="0.25">
      <c r="A150" s="82" t="s">
        <v>700</v>
      </c>
      <c r="B150" s="82" t="s">
        <v>701</v>
      </c>
      <c r="C150" s="82" t="s">
        <v>853</v>
      </c>
      <c r="D150" s="80">
        <v>4895.8999999999996</v>
      </c>
      <c r="E150" s="81">
        <v>-0.48722156377099901</v>
      </c>
      <c r="F150" s="83">
        <v>2</v>
      </c>
      <c r="G150" s="83">
        <v>1</v>
      </c>
      <c r="H150" s="83">
        <v>3</v>
      </c>
      <c r="I150" s="83">
        <v>5</v>
      </c>
      <c r="J150" s="83">
        <v>1</v>
      </c>
      <c r="K150" s="83">
        <v>1</v>
      </c>
      <c r="L150" s="83">
        <v>5</v>
      </c>
      <c r="M150" s="83">
        <v>1</v>
      </c>
    </row>
    <row r="151" spans="1:13" x14ac:dyDescent="0.25">
      <c r="A151" s="82" t="s">
        <v>703</v>
      </c>
      <c r="B151" s="82" t="s">
        <v>54</v>
      </c>
      <c r="C151" s="82" t="s">
        <v>853</v>
      </c>
      <c r="D151" s="80">
        <v>28736.799999999999</v>
      </c>
      <c r="E151" s="81">
        <v>-0.32321809432420401</v>
      </c>
      <c r="F151" s="83">
        <v>2</v>
      </c>
      <c r="G151" s="83">
        <v>4</v>
      </c>
      <c r="H151" s="83">
        <v>2</v>
      </c>
      <c r="I151" s="83">
        <v>1</v>
      </c>
      <c r="J151" s="83">
        <v>4</v>
      </c>
      <c r="K151" s="83">
        <v>5</v>
      </c>
      <c r="L151" s="83">
        <v>3</v>
      </c>
      <c r="M151" s="83">
        <v>5</v>
      </c>
    </row>
    <row r="152" spans="1:13" x14ac:dyDescent="0.25">
      <c r="A152" s="82" t="s">
        <v>705</v>
      </c>
      <c r="B152" s="82" t="s">
        <v>55</v>
      </c>
      <c r="C152" s="82" t="s">
        <v>853</v>
      </c>
      <c r="D152" s="80">
        <v>20257.8</v>
      </c>
      <c r="E152" s="81">
        <v>-0.56132502195717604</v>
      </c>
      <c r="F152" s="83">
        <v>1</v>
      </c>
      <c r="G152" s="83">
        <v>4</v>
      </c>
      <c r="H152" s="83">
        <v>2</v>
      </c>
      <c r="I152" s="83">
        <v>2</v>
      </c>
      <c r="J152" s="83">
        <v>4</v>
      </c>
      <c r="K152" s="83">
        <v>5</v>
      </c>
      <c r="L152" s="83">
        <v>2</v>
      </c>
      <c r="M152" s="83">
        <v>5</v>
      </c>
    </row>
    <row r="153" spans="1:13" x14ac:dyDescent="0.25">
      <c r="A153" s="82" t="s">
        <v>707</v>
      </c>
      <c r="B153" s="82" t="s">
        <v>56</v>
      </c>
      <c r="C153" s="82" t="s">
        <v>853</v>
      </c>
      <c r="D153" s="80">
        <v>27317.1</v>
      </c>
      <c r="E153" s="81">
        <v>-0.11123479422696</v>
      </c>
      <c r="F153" s="83">
        <v>3</v>
      </c>
      <c r="G153" s="83">
        <v>4</v>
      </c>
      <c r="H153" s="83">
        <v>2</v>
      </c>
      <c r="I153" s="83">
        <v>3</v>
      </c>
      <c r="J153" s="83">
        <v>4</v>
      </c>
      <c r="K153" s="83">
        <v>4</v>
      </c>
      <c r="L153" s="83">
        <v>1</v>
      </c>
      <c r="M153" s="83">
        <v>5</v>
      </c>
    </row>
    <row r="154" spans="1:13" x14ac:dyDescent="0.25">
      <c r="A154" s="82" t="s">
        <v>709</v>
      </c>
      <c r="B154" s="82" t="s">
        <v>57</v>
      </c>
      <c r="C154" s="82" t="s">
        <v>853</v>
      </c>
      <c r="D154" s="80">
        <v>18681.400000000001</v>
      </c>
      <c r="E154" s="81">
        <v>-0.16057455837507001</v>
      </c>
      <c r="F154" s="83">
        <v>3</v>
      </c>
      <c r="G154" s="83">
        <v>3</v>
      </c>
      <c r="H154" s="83">
        <v>3</v>
      </c>
      <c r="I154" s="83">
        <v>3</v>
      </c>
      <c r="J154" s="83">
        <v>2</v>
      </c>
      <c r="K154" s="83">
        <v>2</v>
      </c>
      <c r="L154" s="83">
        <v>3</v>
      </c>
      <c r="M154" s="83">
        <v>5</v>
      </c>
    </row>
    <row r="155" spans="1:13" x14ac:dyDescent="0.25">
      <c r="A155" s="82" t="s">
        <v>711</v>
      </c>
      <c r="B155" s="82" t="s">
        <v>58</v>
      </c>
      <c r="C155" s="82" t="s">
        <v>853</v>
      </c>
      <c r="D155" s="80">
        <v>30801.200000000001</v>
      </c>
      <c r="E155" s="81">
        <v>-0.51054037435432897</v>
      </c>
      <c r="F155" s="83">
        <v>2</v>
      </c>
      <c r="G155" s="83">
        <v>3</v>
      </c>
      <c r="H155" s="83">
        <v>3</v>
      </c>
      <c r="I155" s="83">
        <v>1</v>
      </c>
      <c r="J155" s="83">
        <v>4</v>
      </c>
      <c r="K155" s="83">
        <v>4</v>
      </c>
      <c r="L155" s="83">
        <v>1</v>
      </c>
      <c r="M155" s="83">
        <v>4</v>
      </c>
    </row>
    <row r="156" spans="1:13" x14ac:dyDescent="0.25">
      <c r="A156" s="82" t="s">
        <v>713</v>
      </c>
      <c r="B156" s="82" t="s">
        <v>714</v>
      </c>
      <c r="C156" s="82" t="s">
        <v>853</v>
      </c>
      <c r="D156" s="80">
        <v>5398.1</v>
      </c>
      <c r="E156" s="81">
        <v>-0.31563309617152402</v>
      </c>
      <c r="F156" s="83">
        <v>2</v>
      </c>
      <c r="G156" s="83">
        <v>5</v>
      </c>
      <c r="H156" s="83">
        <v>3</v>
      </c>
      <c r="I156" s="83">
        <v>2</v>
      </c>
      <c r="J156" s="83">
        <v>3</v>
      </c>
      <c r="K156" s="83">
        <v>3</v>
      </c>
      <c r="L156" s="83">
        <v>3</v>
      </c>
      <c r="M156" s="83">
        <v>5</v>
      </c>
    </row>
    <row r="157" spans="1:13" x14ac:dyDescent="0.25">
      <c r="A157" s="82" t="s">
        <v>716</v>
      </c>
      <c r="B157" s="82" t="s">
        <v>717</v>
      </c>
      <c r="C157" s="82" t="s">
        <v>853</v>
      </c>
      <c r="D157" s="80">
        <v>4788.3</v>
      </c>
      <c r="E157" s="81">
        <v>0.30298940960548498</v>
      </c>
      <c r="F157" s="83">
        <v>4</v>
      </c>
      <c r="G157" s="83">
        <v>4</v>
      </c>
      <c r="H157" s="83">
        <v>3</v>
      </c>
      <c r="I157" s="83">
        <v>4</v>
      </c>
      <c r="J157" s="83">
        <v>3</v>
      </c>
      <c r="K157" s="83">
        <v>1</v>
      </c>
      <c r="L157" s="83">
        <v>2</v>
      </c>
      <c r="M157" s="83">
        <v>3</v>
      </c>
    </row>
    <row r="158" spans="1:13" x14ac:dyDescent="0.25">
      <c r="A158" s="82" t="s">
        <v>719</v>
      </c>
      <c r="B158" s="82" t="s">
        <v>59</v>
      </c>
      <c r="C158" s="82" t="s">
        <v>853</v>
      </c>
      <c r="D158" s="80">
        <v>29537.1</v>
      </c>
      <c r="E158" s="81">
        <v>0.45976832176806298</v>
      </c>
      <c r="F158" s="83">
        <v>4</v>
      </c>
      <c r="G158" s="83">
        <v>4</v>
      </c>
      <c r="H158" s="83">
        <v>3</v>
      </c>
      <c r="I158" s="83">
        <v>4</v>
      </c>
      <c r="J158" s="83">
        <v>1</v>
      </c>
      <c r="K158" s="83">
        <v>2</v>
      </c>
      <c r="L158" s="83">
        <v>3</v>
      </c>
      <c r="M158" s="83">
        <v>1</v>
      </c>
    </row>
    <row r="159" spans="1:13" x14ac:dyDescent="0.25">
      <c r="A159" s="82" t="s">
        <v>721</v>
      </c>
      <c r="B159" s="82" t="s">
        <v>60</v>
      </c>
      <c r="C159" s="82" t="s">
        <v>853</v>
      </c>
      <c r="D159" s="80">
        <v>9525.6</v>
      </c>
      <c r="E159" s="81">
        <v>1.00399669450873</v>
      </c>
      <c r="F159" s="83" t="s">
        <v>856</v>
      </c>
      <c r="G159" s="83">
        <v>5</v>
      </c>
      <c r="H159" s="83">
        <v>3</v>
      </c>
      <c r="I159" s="83">
        <v>3</v>
      </c>
      <c r="J159" s="83">
        <v>1</v>
      </c>
      <c r="K159" s="83">
        <v>2</v>
      </c>
      <c r="L159" s="83">
        <v>5</v>
      </c>
      <c r="M159" s="83">
        <v>2</v>
      </c>
    </row>
    <row r="160" spans="1:13" x14ac:dyDescent="0.25">
      <c r="A160" s="82" t="s">
        <v>723</v>
      </c>
      <c r="B160" s="82" t="s">
        <v>61</v>
      </c>
      <c r="C160" s="82" t="s">
        <v>853</v>
      </c>
      <c r="D160" s="80">
        <v>23236.1</v>
      </c>
      <c r="E160" s="81">
        <v>-0.12074218755492901</v>
      </c>
      <c r="F160" s="83">
        <v>3</v>
      </c>
      <c r="G160" s="83">
        <v>4</v>
      </c>
      <c r="H160" s="83">
        <v>3</v>
      </c>
      <c r="I160" s="83">
        <v>4</v>
      </c>
      <c r="J160" s="83">
        <v>2</v>
      </c>
      <c r="K160" s="83">
        <v>4</v>
      </c>
      <c r="L160" s="83">
        <v>3</v>
      </c>
      <c r="M160" s="83">
        <v>4</v>
      </c>
    </row>
    <row r="161" spans="1:13" x14ac:dyDescent="0.25">
      <c r="A161" s="82" t="s">
        <v>725</v>
      </c>
      <c r="B161" s="82" t="s">
        <v>726</v>
      </c>
      <c r="C161" s="82" t="s">
        <v>853</v>
      </c>
      <c r="D161" s="80">
        <v>8357.2999999999993</v>
      </c>
      <c r="E161" s="81">
        <v>1.14342035563836</v>
      </c>
      <c r="F161" s="83" t="s">
        <v>856</v>
      </c>
      <c r="G161" s="83">
        <v>2</v>
      </c>
      <c r="H161" s="83">
        <v>3</v>
      </c>
      <c r="I161" s="83">
        <v>5</v>
      </c>
      <c r="J161" s="83">
        <v>1</v>
      </c>
      <c r="K161" s="83">
        <v>1</v>
      </c>
      <c r="L161" s="83">
        <v>3</v>
      </c>
      <c r="M161" s="83">
        <v>3</v>
      </c>
    </row>
    <row r="162" spans="1:13" x14ac:dyDescent="0.25">
      <c r="A162" s="82" t="s">
        <v>728</v>
      </c>
      <c r="B162" s="82" t="s">
        <v>729</v>
      </c>
      <c r="C162" s="82" t="s">
        <v>853</v>
      </c>
      <c r="D162" s="80">
        <v>13006.3</v>
      </c>
      <c r="E162" s="81">
        <v>-1.3301699859083499E-3</v>
      </c>
      <c r="F162" s="83">
        <v>3</v>
      </c>
      <c r="G162" s="83">
        <v>5</v>
      </c>
      <c r="H162" s="83">
        <v>3</v>
      </c>
      <c r="I162" s="83">
        <v>3</v>
      </c>
      <c r="J162" s="83">
        <v>2</v>
      </c>
      <c r="K162" s="83">
        <v>2</v>
      </c>
      <c r="L162" s="83">
        <v>2</v>
      </c>
      <c r="M162" s="83">
        <v>2</v>
      </c>
    </row>
    <row r="163" spans="1:13" x14ac:dyDescent="0.25">
      <c r="A163" s="82" t="s">
        <v>731</v>
      </c>
      <c r="B163" s="82" t="s">
        <v>732</v>
      </c>
      <c r="C163" s="82" t="s">
        <v>853</v>
      </c>
      <c r="D163" s="80">
        <v>11865.9</v>
      </c>
      <c r="E163" s="81">
        <v>0.885965642297462</v>
      </c>
      <c r="F163" s="83" t="s">
        <v>856</v>
      </c>
      <c r="G163" s="83">
        <v>5</v>
      </c>
      <c r="H163" s="83">
        <v>3</v>
      </c>
      <c r="I163" s="83">
        <v>3</v>
      </c>
      <c r="J163" s="83">
        <v>2</v>
      </c>
      <c r="K163" s="83">
        <v>2</v>
      </c>
      <c r="L163" s="83">
        <v>2</v>
      </c>
      <c r="M163" s="83">
        <v>4</v>
      </c>
    </row>
    <row r="164" spans="1:13" x14ac:dyDescent="0.25">
      <c r="A164" s="82" t="s">
        <v>734</v>
      </c>
      <c r="B164" s="82" t="s">
        <v>62</v>
      </c>
      <c r="C164" s="82" t="s">
        <v>853</v>
      </c>
      <c r="D164" s="80">
        <v>67054</v>
      </c>
      <c r="E164" s="81">
        <v>-0.33287584126955799</v>
      </c>
      <c r="F164" s="83">
        <v>2</v>
      </c>
      <c r="G164" s="83">
        <v>1</v>
      </c>
      <c r="H164" s="83">
        <v>3</v>
      </c>
      <c r="I164" s="83">
        <v>4</v>
      </c>
      <c r="J164" s="83">
        <v>1</v>
      </c>
      <c r="K164" s="83">
        <v>1</v>
      </c>
      <c r="L164" s="83">
        <v>1</v>
      </c>
      <c r="M164" s="83">
        <v>1</v>
      </c>
    </row>
    <row r="165" spans="1:13" x14ac:dyDescent="0.25">
      <c r="A165" s="82" t="s">
        <v>736</v>
      </c>
      <c r="B165" s="82" t="s">
        <v>737</v>
      </c>
      <c r="C165" s="82" t="s">
        <v>853</v>
      </c>
      <c r="D165" s="80">
        <v>15465.2</v>
      </c>
      <c r="E165" s="81">
        <v>0.42813084304643101</v>
      </c>
      <c r="F165" s="83">
        <v>4</v>
      </c>
      <c r="G165" s="83">
        <v>3</v>
      </c>
      <c r="H165" s="83">
        <v>3</v>
      </c>
      <c r="I165" s="83">
        <v>4</v>
      </c>
      <c r="J165" s="83">
        <v>1</v>
      </c>
      <c r="K165" s="83">
        <v>1</v>
      </c>
      <c r="L165" s="83">
        <v>3</v>
      </c>
      <c r="M165" s="83">
        <v>1</v>
      </c>
    </row>
    <row r="166" spans="1:13" x14ac:dyDescent="0.25">
      <c r="A166" s="82" t="s">
        <v>739</v>
      </c>
      <c r="B166" s="82" t="s">
        <v>740</v>
      </c>
      <c r="C166" s="82" t="s">
        <v>853</v>
      </c>
      <c r="D166" s="80">
        <v>9971.2000000000007</v>
      </c>
      <c r="E166" s="81">
        <v>-0.91532289452539795</v>
      </c>
      <c r="F166" s="83">
        <v>1</v>
      </c>
      <c r="G166" s="83">
        <v>3</v>
      </c>
      <c r="H166" s="83">
        <v>3</v>
      </c>
      <c r="I166" s="83">
        <v>4</v>
      </c>
      <c r="J166" s="83">
        <v>1</v>
      </c>
      <c r="K166" s="83">
        <v>2</v>
      </c>
      <c r="L166" s="83">
        <v>4</v>
      </c>
      <c r="M166" s="83">
        <v>1</v>
      </c>
    </row>
    <row r="167" spans="1:13" x14ac:dyDescent="0.25">
      <c r="A167" s="82" t="s">
        <v>742</v>
      </c>
      <c r="B167" s="82" t="s">
        <v>743</v>
      </c>
      <c r="C167" s="82" t="s">
        <v>853</v>
      </c>
      <c r="D167" s="80">
        <v>6188</v>
      </c>
      <c r="E167" s="81">
        <v>-0.73034431818502299</v>
      </c>
      <c r="F167" s="83">
        <v>1</v>
      </c>
      <c r="G167" s="83">
        <v>3</v>
      </c>
      <c r="H167" s="83">
        <v>2</v>
      </c>
      <c r="I167" s="83">
        <v>4</v>
      </c>
      <c r="J167" s="83">
        <v>1</v>
      </c>
      <c r="K167" s="83">
        <v>2</v>
      </c>
      <c r="L167" s="83">
        <v>3</v>
      </c>
      <c r="M167" s="83">
        <v>1</v>
      </c>
    </row>
    <row r="168" spans="1:13" x14ac:dyDescent="0.25">
      <c r="A168" s="82" t="s">
        <v>745</v>
      </c>
      <c r="B168" s="82" t="s">
        <v>63</v>
      </c>
      <c r="C168" s="82" t="s">
        <v>853</v>
      </c>
      <c r="D168" s="80">
        <v>8252.7999999999993</v>
      </c>
      <c r="E168" s="81">
        <v>1.24177373798252</v>
      </c>
      <c r="F168" s="83" t="s">
        <v>856</v>
      </c>
      <c r="G168" s="83">
        <v>4</v>
      </c>
      <c r="H168" s="83">
        <v>5</v>
      </c>
      <c r="I168" s="83">
        <v>4</v>
      </c>
      <c r="J168" s="83">
        <v>2</v>
      </c>
      <c r="K168" s="83">
        <v>4</v>
      </c>
      <c r="L168" s="83">
        <v>4</v>
      </c>
      <c r="M168" s="83">
        <v>4</v>
      </c>
    </row>
    <row r="169" spans="1:13" x14ac:dyDescent="0.25">
      <c r="A169" s="82" t="s">
        <v>747</v>
      </c>
      <c r="B169" s="82" t="s">
        <v>64</v>
      </c>
      <c r="C169" s="82" t="s">
        <v>853</v>
      </c>
      <c r="D169" s="80">
        <v>1861.6</v>
      </c>
      <c r="E169" s="81">
        <v>1.19105380196379</v>
      </c>
      <c r="F169" s="83" t="s">
        <v>856</v>
      </c>
      <c r="G169" s="83">
        <v>4</v>
      </c>
      <c r="H169" s="83">
        <v>5</v>
      </c>
      <c r="I169" s="83">
        <v>5</v>
      </c>
      <c r="J169" s="83">
        <v>3</v>
      </c>
      <c r="K169" s="83">
        <v>5</v>
      </c>
      <c r="L169" s="83">
        <v>5</v>
      </c>
      <c r="M169" s="83" t="s">
        <v>12</v>
      </c>
    </row>
    <row r="170" spans="1:13" x14ac:dyDescent="0.25">
      <c r="A170" s="82" t="s">
        <v>749</v>
      </c>
      <c r="B170" s="82" t="s">
        <v>65</v>
      </c>
      <c r="C170" s="82" t="s">
        <v>853</v>
      </c>
      <c r="D170" s="80">
        <v>15585.6</v>
      </c>
      <c r="E170" s="81">
        <v>0.28557626156655203</v>
      </c>
      <c r="F170" s="83">
        <v>4</v>
      </c>
      <c r="G170" s="83">
        <v>4</v>
      </c>
      <c r="H170" s="83">
        <v>5</v>
      </c>
      <c r="I170" s="83">
        <v>3</v>
      </c>
      <c r="J170" s="83">
        <v>2</v>
      </c>
      <c r="K170" s="83">
        <v>5</v>
      </c>
      <c r="L170" s="83">
        <v>2</v>
      </c>
      <c r="M170" s="83">
        <v>4</v>
      </c>
    </row>
    <row r="171" spans="1:13" x14ac:dyDescent="0.25">
      <c r="A171" s="82" t="s">
        <v>751</v>
      </c>
      <c r="B171" s="82" t="s">
        <v>752</v>
      </c>
      <c r="C171" s="82" t="s">
        <v>853</v>
      </c>
      <c r="D171" s="80">
        <v>28912.799999999999</v>
      </c>
      <c r="E171" s="81">
        <v>4.6074644364691601E-2</v>
      </c>
      <c r="F171" s="83">
        <v>3</v>
      </c>
      <c r="G171" s="83">
        <v>5</v>
      </c>
      <c r="H171" s="83">
        <v>1</v>
      </c>
      <c r="I171" s="83">
        <v>2</v>
      </c>
      <c r="J171" s="83">
        <v>4</v>
      </c>
      <c r="K171" s="83">
        <v>5</v>
      </c>
      <c r="L171" s="83">
        <v>1</v>
      </c>
      <c r="M171" s="83">
        <v>5</v>
      </c>
    </row>
    <row r="172" spans="1:13" x14ac:dyDescent="0.25">
      <c r="A172" s="82" t="s">
        <v>754</v>
      </c>
      <c r="B172" s="82" t="s">
        <v>66</v>
      </c>
      <c r="C172" s="82" t="s">
        <v>853</v>
      </c>
      <c r="D172" s="80">
        <v>21937</v>
      </c>
      <c r="E172" s="81">
        <v>0.55110029711391295</v>
      </c>
      <c r="F172" s="83" t="s">
        <v>854</v>
      </c>
      <c r="G172" s="83">
        <v>5</v>
      </c>
      <c r="H172" s="83">
        <v>4</v>
      </c>
      <c r="I172" s="83">
        <v>3</v>
      </c>
      <c r="J172" s="83">
        <v>4</v>
      </c>
      <c r="K172" s="83">
        <v>5</v>
      </c>
      <c r="L172" s="83">
        <v>1</v>
      </c>
      <c r="M172" s="83">
        <v>5</v>
      </c>
    </row>
    <row r="173" spans="1:13" x14ac:dyDescent="0.25">
      <c r="A173" s="82" t="s">
        <v>756</v>
      </c>
      <c r="B173" s="82" t="s">
        <v>67</v>
      </c>
      <c r="C173" s="82" t="s">
        <v>853</v>
      </c>
      <c r="D173" s="80">
        <v>7495.4</v>
      </c>
      <c r="E173" s="81">
        <v>0.74885572752921803</v>
      </c>
      <c r="F173" s="83" t="s">
        <v>854</v>
      </c>
      <c r="G173" s="83">
        <v>4</v>
      </c>
      <c r="H173" s="83">
        <v>5</v>
      </c>
      <c r="I173" s="83">
        <v>4</v>
      </c>
      <c r="J173" s="83">
        <v>3</v>
      </c>
      <c r="K173" s="83">
        <v>5</v>
      </c>
      <c r="L173" s="83">
        <v>2</v>
      </c>
      <c r="M173" s="83">
        <v>4</v>
      </c>
    </row>
    <row r="174" spans="1:13" x14ac:dyDescent="0.25">
      <c r="A174" s="82" t="s">
        <v>758</v>
      </c>
      <c r="B174" s="82" t="s">
        <v>68</v>
      </c>
      <c r="C174" s="82" t="s">
        <v>853</v>
      </c>
      <c r="D174" s="80">
        <v>11443.6</v>
      </c>
      <c r="E174" s="81">
        <v>0.105518899389104</v>
      </c>
      <c r="F174" s="83">
        <v>3</v>
      </c>
      <c r="G174" s="83">
        <v>5</v>
      </c>
      <c r="H174" s="83">
        <v>1</v>
      </c>
      <c r="I174" s="83">
        <v>2</v>
      </c>
      <c r="J174" s="83">
        <v>5</v>
      </c>
      <c r="K174" s="83">
        <v>3</v>
      </c>
      <c r="L174" s="83">
        <v>2</v>
      </c>
      <c r="M174" s="83">
        <v>5</v>
      </c>
    </row>
    <row r="175" spans="1:13" x14ac:dyDescent="0.25">
      <c r="A175" s="82" t="s">
        <v>760</v>
      </c>
      <c r="B175" s="82" t="s">
        <v>69</v>
      </c>
      <c r="C175" s="82" t="s">
        <v>853</v>
      </c>
      <c r="D175" s="80">
        <v>24203.1</v>
      </c>
      <c r="E175" s="81">
        <v>6.4570072951956603E-2</v>
      </c>
      <c r="F175" s="83">
        <v>3</v>
      </c>
      <c r="G175" s="83">
        <v>5</v>
      </c>
      <c r="H175" s="83">
        <v>2</v>
      </c>
      <c r="I175" s="83">
        <v>2</v>
      </c>
      <c r="J175" s="83">
        <v>4</v>
      </c>
      <c r="K175" s="83">
        <v>5</v>
      </c>
      <c r="L175" s="83">
        <v>1</v>
      </c>
      <c r="M175" s="83">
        <v>4</v>
      </c>
    </row>
    <row r="176" spans="1:13" x14ac:dyDescent="0.25">
      <c r="A176" s="82" t="s">
        <v>762</v>
      </c>
      <c r="B176" s="82" t="s">
        <v>763</v>
      </c>
      <c r="C176" s="82" t="s">
        <v>853</v>
      </c>
      <c r="D176" s="80">
        <v>5772.8</v>
      </c>
      <c r="E176" s="81">
        <v>0.88866223234563602</v>
      </c>
      <c r="F176" s="83" t="s">
        <v>856</v>
      </c>
      <c r="G176" s="83">
        <v>4</v>
      </c>
      <c r="H176" s="83">
        <v>3</v>
      </c>
      <c r="I176" s="83">
        <v>4</v>
      </c>
      <c r="J176" s="83">
        <v>3</v>
      </c>
      <c r="K176" s="83">
        <v>5</v>
      </c>
      <c r="L176" s="83">
        <v>4</v>
      </c>
      <c r="M176" s="83">
        <v>2</v>
      </c>
    </row>
    <row r="177" spans="1:13" x14ac:dyDescent="0.25">
      <c r="A177" s="82" t="s">
        <v>765</v>
      </c>
      <c r="B177" s="82" t="s">
        <v>766</v>
      </c>
      <c r="C177" s="82" t="s">
        <v>853</v>
      </c>
      <c r="D177" s="80">
        <v>4327.5</v>
      </c>
      <c r="E177" s="81">
        <v>-3.9674812552881702E-2</v>
      </c>
      <c r="F177" s="83">
        <v>3</v>
      </c>
      <c r="G177" s="83">
        <v>5</v>
      </c>
      <c r="H177" s="83">
        <v>2</v>
      </c>
      <c r="I177" s="83">
        <v>1</v>
      </c>
      <c r="J177" s="83">
        <v>4</v>
      </c>
      <c r="K177" s="83">
        <v>4</v>
      </c>
      <c r="L177" s="83">
        <v>2</v>
      </c>
      <c r="M177" s="83">
        <v>3</v>
      </c>
    </row>
    <row r="178" spans="1:13" x14ac:dyDescent="0.25">
      <c r="A178" s="82" t="s">
        <v>768</v>
      </c>
      <c r="B178" s="82" t="s">
        <v>769</v>
      </c>
      <c r="C178" s="82" t="s">
        <v>853</v>
      </c>
      <c r="D178" s="80">
        <v>6582.7</v>
      </c>
      <c r="E178" s="81">
        <v>0.17777189366332399</v>
      </c>
      <c r="F178" s="83">
        <v>4</v>
      </c>
      <c r="G178" s="83">
        <v>2</v>
      </c>
      <c r="H178" s="83">
        <v>3</v>
      </c>
      <c r="I178" s="83">
        <v>3</v>
      </c>
      <c r="J178" s="83">
        <v>2</v>
      </c>
      <c r="K178" s="83">
        <v>2</v>
      </c>
      <c r="L178" s="83">
        <v>2</v>
      </c>
      <c r="M178" s="83">
        <v>1</v>
      </c>
    </row>
    <row r="179" spans="1:13" x14ac:dyDescent="0.25">
      <c r="A179" s="82" t="s">
        <v>771</v>
      </c>
      <c r="B179" s="82" t="s">
        <v>70</v>
      </c>
      <c r="C179" s="82" t="s">
        <v>853</v>
      </c>
      <c r="D179" s="80">
        <v>15215.5</v>
      </c>
      <c r="E179" s="81">
        <v>0.69477846006447297</v>
      </c>
      <c r="F179" s="83" t="s">
        <v>854</v>
      </c>
      <c r="G179" s="83">
        <v>4</v>
      </c>
      <c r="H179" s="83">
        <v>5</v>
      </c>
      <c r="I179" s="83">
        <v>2</v>
      </c>
      <c r="J179" s="83">
        <v>2</v>
      </c>
      <c r="K179" s="83">
        <v>3</v>
      </c>
      <c r="L179" s="83">
        <v>2</v>
      </c>
      <c r="M179" s="83">
        <v>4</v>
      </c>
    </row>
    <row r="180" spans="1:13" x14ac:dyDescent="0.25">
      <c r="A180" s="82" t="s">
        <v>773</v>
      </c>
      <c r="B180" s="82" t="s">
        <v>774</v>
      </c>
      <c r="C180" s="82" t="s">
        <v>853</v>
      </c>
      <c r="D180" s="80">
        <v>16446.2</v>
      </c>
      <c r="E180" s="81">
        <v>0.73533253111459096</v>
      </c>
      <c r="F180" s="83" t="s">
        <v>854</v>
      </c>
      <c r="G180" s="83">
        <v>5</v>
      </c>
      <c r="H180" s="83">
        <v>1</v>
      </c>
      <c r="I180" s="83">
        <v>1</v>
      </c>
      <c r="J180" s="83">
        <v>3</v>
      </c>
      <c r="K180" s="83">
        <v>3</v>
      </c>
      <c r="L180" s="83">
        <v>4</v>
      </c>
      <c r="M180" s="83">
        <v>5</v>
      </c>
    </row>
    <row r="181" spans="1:13" x14ac:dyDescent="0.25">
      <c r="A181" s="82" t="s">
        <v>71</v>
      </c>
      <c r="B181" s="82" t="s">
        <v>776</v>
      </c>
      <c r="C181" s="82" t="s">
        <v>853</v>
      </c>
      <c r="D181" s="80">
        <v>51523.3</v>
      </c>
      <c r="E181" s="81">
        <v>1.1415978573428001</v>
      </c>
      <c r="F181" s="83" t="s">
        <v>856</v>
      </c>
      <c r="G181" s="83">
        <v>3</v>
      </c>
      <c r="H181" s="83">
        <v>1</v>
      </c>
      <c r="I181" s="83">
        <v>4</v>
      </c>
      <c r="J181" s="83">
        <v>2</v>
      </c>
      <c r="K181" s="83">
        <v>5</v>
      </c>
      <c r="L181" s="83">
        <v>3</v>
      </c>
      <c r="M181" s="83">
        <v>5</v>
      </c>
    </row>
    <row r="182" spans="1:13" x14ac:dyDescent="0.25">
      <c r="A182" s="82" t="s">
        <v>72</v>
      </c>
      <c r="B182" s="82" t="s">
        <v>778</v>
      </c>
      <c r="C182" s="82" t="s">
        <v>853</v>
      </c>
      <c r="D182" s="80">
        <v>65089.7</v>
      </c>
      <c r="E182" s="81">
        <v>0.36686404780913301</v>
      </c>
      <c r="F182" s="83">
        <v>4</v>
      </c>
      <c r="G182" s="83">
        <v>3</v>
      </c>
      <c r="H182" s="83">
        <v>2</v>
      </c>
      <c r="I182" s="83">
        <v>3</v>
      </c>
      <c r="J182" s="83">
        <v>4</v>
      </c>
      <c r="K182" s="83">
        <v>2</v>
      </c>
      <c r="L182" s="83">
        <v>4</v>
      </c>
      <c r="M182" s="83">
        <v>5</v>
      </c>
    </row>
    <row r="183" spans="1:13" x14ac:dyDescent="0.25">
      <c r="A183" s="82" t="s">
        <v>780</v>
      </c>
      <c r="B183" s="82" t="s">
        <v>73</v>
      </c>
      <c r="C183" s="82" t="s">
        <v>853</v>
      </c>
      <c r="D183" s="80">
        <v>6271.5</v>
      </c>
      <c r="E183" s="81">
        <v>8.8599746236617996E-2</v>
      </c>
      <c r="F183" s="83">
        <v>3</v>
      </c>
      <c r="G183" s="83">
        <v>1</v>
      </c>
      <c r="H183" s="83">
        <v>1</v>
      </c>
      <c r="I183" s="83">
        <v>3</v>
      </c>
      <c r="J183" s="83">
        <v>3</v>
      </c>
      <c r="K183" s="83">
        <v>5</v>
      </c>
      <c r="L183" s="83">
        <v>5</v>
      </c>
      <c r="M183" s="83">
        <v>5</v>
      </c>
    </row>
    <row r="184" spans="1:13" x14ac:dyDescent="0.25">
      <c r="A184" s="82" t="s">
        <v>782</v>
      </c>
      <c r="B184" s="82" t="s">
        <v>74</v>
      </c>
      <c r="C184" s="82" t="s">
        <v>853</v>
      </c>
      <c r="D184" s="80">
        <v>19905.400000000001</v>
      </c>
      <c r="E184" s="81">
        <v>0.56492039514801196</v>
      </c>
      <c r="F184" s="83" t="s">
        <v>854</v>
      </c>
      <c r="G184" s="83">
        <v>4</v>
      </c>
      <c r="H184" s="83">
        <v>1</v>
      </c>
      <c r="I184" s="83">
        <v>3</v>
      </c>
      <c r="J184" s="83">
        <v>2</v>
      </c>
      <c r="K184" s="83">
        <v>3</v>
      </c>
      <c r="L184" s="83">
        <v>4</v>
      </c>
      <c r="M184" s="83">
        <v>5</v>
      </c>
    </row>
    <row r="185" spans="1:13" x14ac:dyDescent="0.25">
      <c r="A185" s="82" t="s">
        <v>784</v>
      </c>
      <c r="B185" s="82" t="s">
        <v>75</v>
      </c>
      <c r="C185" s="82" t="s">
        <v>853</v>
      </c>
      <c r="D185" s="80">
        <v>43811.4</v>
      </c>
      <c r="E185" s="81">
        <v>-0.28926965969685398</v>
      </c>
      <c r="F185" s="83">
        <v>2</v>
      </c>
      <c r="G185" s="83">
        <v>4</v>
      </c>
      <c r="H185" s="83">
        <v>1</v>
      </c>
      <c r="I185" s="83">
        <v>2</v>
      </c>
      <c r="J185" s="83">
        <v>5</v>
      </c>
      <c r="K185" s="83">
        <v>4</v>
      </c>
      <c r="L185" s="83">
        <v>4</v>
      </c>
      <c r="M185" s="83">
        <v>5</v>
      </c>
    </row>
    <row r="186" spans="1:13" x14ac:dyDescent="0.25">
      <c r="A186" s="82" t="s">
        <v>786</v>
      </c>
      <c r="B186" s="82" t="s">
        <v>787</v>
      </c>
      <c r="C186" s="82" t="s">
        <v>853</v>
      </c>
      <c r="D186" s="80">
        <v>16358.6</v>
      </c>
      <c r="E186" s="81">
        <v>-0.70869787047154997</v>
      </c>
      <c r="F186" s="83">
        <v>1</v>
      </c>
      <c r="G186" s="83">
        <v>2</v>
      </c>
      <c r="H186" s="83">
        <v>1</v>
      </c>
      <c r="I186" s="83">
        <v>2</v>
      </c>
      <c r="J186" s="83">
        <v>5</v>
      </c>
      <c r="K186" s="83">
        <v>5</v>
      </c>
      <c r="L186" s="83">
        <v>3</v>
      </c>
      <c r="M186" s="83">
        <v>5</v>
      </c>
    </row>
    <row r="187" spans="1:13" x14ac:dyDescent="0.25">
      <c r="A187" s="82" t="s">
        <v>789</v>
      </c>
      <c r="B187" s="82" t="s">
        <v>76</v>
      </c>
      <c r="C187" s="82" t="s">
        <v>853</v>
      </c>
      <c r="D187" s="80">
        <v>10561.2</v>
      </c>
      <c r="E187" s="81">
        <v>-4.0677268906254602E-2</v>
      </c>
      <c r="F187" s="83">
        <v>3</v>
      </c>
      <c r="G187" s="83">
        <v>4</v>
      </c>
      <c r="H187" s="83">
        <v>1</v>
      </c>
      <c r="I187" s="83">
        <v>2</v>
      </c>
      <c r="J187" s="83">
        <v>4</v>
      </c>
      <c r="K187" s="83">
        <v>4</v>
      </c>
      <c r="L187" s="83">
        <v>2</v>
      </c>
      <c r="M187" s="83">
        <v>4</v>
      </c>
    </row>
    <row r="188" spans="1:13" x14ac:dyDescent="0.25">
      <c r="A188" s="82" t="s">
        <v>791</v>
      </c>
      <c r="B188" s="82" t="s">
        <v>77</v>
      </c>
      <c r="C188" s="82" t="s">
        <v>853</v>
      </c>
      <c r="D188" s="80">
        <v>5487.8</v>
      </c>
      <c r="E188" s="81">
        <v>-0.25469742421730401</v>
      </c>
      <c r="F188" s="83">
        <v>2</v>
      </c>
      <c r="G188" s="83">
        <v>4</v>
      </c>
      <c r="H188" s="83">
        <v>1</v>
      </c>
      <c r="I188" s="83">
        <v>2</v>
      </c>
      <c r="J188" s="83">
        <v>5</v>
      </c>
      <c r="K188" s="83">
        <v>2</v>
      </c>
      <c r="L188" s="83">
        <v>4</v>
      </c>
      <c r="M188" s="83">
        <v>4</v>
      </c>
    </row>
    <row r="189" spans="1:13" x14ac:dyDescent="0.25">
      <c r="A189" s="82" t="s">
        <v>793</v>
      </c>
      <c r="B189" s="82" t="s">
        <v>794</v>
      </c>
      <c r="C189" s="82" t="s">
        <v>853</v>
      </c>
      <c r="D189" s="80">
        <v>13109.5</v>
      </c>
      <c r="E189" s="81">
        <v>-0.62121825830503297</v>
      </c>
      <c r="F189" s="83">
        <v>1</v>
      </c>
      <c r="G189" s="83">
        <v>2</v>
      </c>
      <c r="H189" s="83">
        <v>3</v>
      </c>
      <c r="I189" s="83">
        <v>3</v>
      </c>
      <c r="J189" s="83">
        <v>4</v>
      </c>
      <c r="K189" s="83">
        <v>1</v>
      </c>
      <c r="L189" s="83">
        <v>1</v>
      </c>
      <c r="M189" s="83">
        <v>4</v>
      </c>
    </row>
    <row r="190" spans="1:13" x14ac:dyDescent="0.25">
      <c r="A190" s="82" t="s">
        <v>796</v>
      </c>
      <c r="B190" s="82" t="s">
        <v>78</v>
      </c>
      <c r="C190" s="82" t="s">
        <v>855</v>
      </c>
      <c r="D190" s="80">
        <v>442.7</v>
      </c>
      <c r="E190" s="81" t="s">
        <v>12</v>
      </c>
      <c r="F190" s="83" t="s">
        <v>12</v>
      </c>
      <c r="G190" s="83" t="s">
        <v>12</v>
      </c>
      <c r="H190" s="83" t="s">
        <v>12</v>
      </c>
      <c r="I190" s="83" t="s">
        <v>12</v>
      </c>
      <c r="J190" s="83" t="s">
        <v>12</v>
      </c>
      <c r="K190" s="83" t="s">
        <v>12</v>
      </c>
      <c r="L190" s="83" t="s">
        <v>12</v>
      </c>
      <c r="M190" s="83" t="s">
        <v>12</v>
      </c>
    </row>
    <row r="191" spans="1:13" x14ac:dyDescent="0.25">
      <c r="A191" s="82" t="s">
        <v>798</v>
      </c>
      <c r="B191" s="82" t="s">
        <v>79</v>
      </c>
      <c r="C191" s="82" t="s">
        <v>853</v>
      </c>
      <c r="D191" s="80">
        <v>10720.2</v>
      </c>
      <c r="E191" s="81">
        <v>-0.69057775486283302</v>
      </c>
      <c r="F191" s="83">
        <v>1</v>
      </c>
      <c r="G191" s="83">
        <v>1</v>
      </c>
      <c r="H191" s="83">
        <v>4</v>
      </c>
      <c r="I191" s="83">
        <v>3</v>
      </c>
      <c r="J191" s="83">
        <v>2</v>
      </c>
      <c r="K191" s="83">
        <v>1</v>
      </c>
      <c r="L191" s="83">
        <v>1</v>
      </c>
      <c r="M191" s="83">
        <v>1</v>
      </c>
    </row>
    <row r="192" spans="1:13" x14ac:dyDescent="0.25">
      <c r="A192" s="82" t="s">
        <v>800</v>
      </c>
      <c r="B192" s="82" t="s">
        <v>80</v>
      </c>
      <c r="C192" s="82" t="s">
        <v>853</v>
      </c>
      <c r="D192" s="80">
        <v>3599.5</v>
      </c>
      <c r="E192" s="81">
        <v>-0.45273141995140298</v>
      </c>
      <c r="F192" s="83">
        <v>2</v>
      </c>
      <c r="G192" s="83">
        <v>3</v>
      </c>
      <c r="H192" s="83">
        <v>3</v>
      </c>
      <c r="I192" s="83">
        <v>3</v>
      </c>
      <c r="J192" s="83">
        <v>5</v>
      </c>
      <c r="K192" s="83">
        <v>2</v>
      </c>
      <c r="L192" s="83">
        <v>3</v>
      </c>
      <c r="M192" s="83">
        <v>5</v>
      </c>
    </row>
    <row r="193" spans="1:13" x14ac:dyDescent="0.25">
      <c r="A193" s="82" t="s">
        <v>801</v>
      </c>
      <c r="B193" s="82" t="s">
        <v>81</v>
      </c>
      <c r="C193" s="82" t="s">
        <v>853</v>
      </c>
      <c r="D193" s="80">
        <v>4103.8</v>
      </c>
      <c r="E193" s="81">
        <v>7.6237455952047903E-3</v>
      </c>
      <c r="F193" s="83">
        <v>3</v>
      </c>
      <c r="G193" s="83">
        <v>1</v>
      </c>
      <c r="H193" s="83">
        <v>5</v>
      </c>
      <c r="I193" s="83">
        <v>4</v>
      </c>
      <c r="J193" s="83">
        <v>3</v>
      </c>
      <c r="K193" s="83">
        <v>3</v>
      </c>
      <c r="L193" s="83">
        <v>3</v>
      </c>
      <c r="M193" s="83">
        <v>3</v>
      </c>
    </row>
    <row r="194" spans="1:13" x14ac:dyDescent="0.25">
      <c r="A194" s="82" t="s">
        <v>802</v>
      </c>
      <c r="B194" s="82" t="s">
        <v>82</v>
      </c>
      <c r="C194" s="82" t="s">
        <v>853</v>
      </c>
      <c r="D194" s="80">
        <v>9564.7000000000007</v>
      </c>
      <c r="E194" s="81">
        <v>-1.13042066325249</v>
      </c>
      <c r="F194" s="83">
        <v>1</v>
      </c>
      <c r="G194" s="83">
        <v>4</v>
      </c>
      <c r="H194" s="83">
        <v>4</v>
      </c>
      <c r="I194" s="83">
        <v>2</v>
      </c>
      <c r="J194" s="83">
        <v>5</v>
      </c>
      <c r="K194" s="83">
        <v>3</v>
      </c>
      <c r="L194" s="83">
        <v>4</v>
      </c>
      <c r="M194" s="83">
        <v>2</v>
      </c>
    </row>
    <row r="195" spans="1:13" x14ac:dyDescent="0.25">
      <c r="A195" s="82" t="s">
        <v>803</v>
      </c>
      <c r="B195" s="82" t="s">
        <v>84</v>
      </c>
      <c r="C195" s="82" t="s">
        <v>853</v>
      </c>
      <c r="D195" s="80">
        <v>11726</v>
      </c>
      <c r="E195" s="81">
        <v>-0.84839657215318598</v>
      </c>
      <c r="F195" s="83">
        <v>1</v>
      </c>
      <c r="G195" s="83">
        <v>1</v>
      </c>
      <c r="H195" s="83">
        <v>3</v>
      </c>
      <c r="I195" s="83">
        <v>1</v>
      </c>
      <c r="J195" s="83">
        <v>2</v>
      </c>
      <c r="K195" s="83">
        <v>2</v>
      </c>
      <c r="L195" s="83">
        <v>1</v>
      </c>
      <c r="M195" s="83">
        <v>4</v>
      </c>
    </row>
    <row r="196" spans="1:13" x14ac:dyDescent="0.25">
      <c r="A196" s="82" t="s">
        <v>804</v>
      </c>
      <c r="B196" s="82" t="s">
        <v>85</v>
      </c>
      <c r="C196" s="82" t="s">
        <v>853</v>
      </c>
      <c r="D196" s="80">
        <v>10496.2</v>
      </c>
      <c r="E196" s="81">
        <v>-1.5961881551436301</v>
      </c>
      <c r="F196" s="83">
        <v>1</v>
      </c>
      <c r="G196" s="83">
        <v>4</v>
      </c>
      <c r="H196" s="83">
        <v>5</v>
      </c>
      <c r="I196" s="83">
        <v>2</v>
      </c>
      <c r="J196" s="83">
        <v>5</v>
      </c>
      <c r="K196" s="83">
        <v>3</v>
      </c>
      <c r="L196" s="83">
        <v>3</v>
      </c>
      <c r="M196" s="83">
        <v>3</v>
      </c>
    </row>
    <row r="197" spans="1:13" x14ac:dyDescent="0.25">
      <c r="A197" s="82" t="s">
        <v>805</v>
      </c>
      <c r="B197" s="82" t="s">
        <v>87</v>
      </c>
      <c r="C197" s="82" t="s">
        <v>853</v>
      </c>
      <c r="D197" s="80">
        <v>346.3</v>
      </c>
      <c r="E197" s="81">
        <v>-0.96342221108859605</v>
      </c>
      <c r="F197" s="83">
        <v>1</v>
      </c>
      <c r="G197" s="83">
        <v>5</v>
      </c>
      <c r="H197" s="83">
        <v>1</v>
      </c>
      <c r="I197" s="83">
        <v>1</v>
      </c>
      <c r="J197" s="83">
        <v>4</v>
      </c>
      <c r="K197" s="83">
        <v>2</v>
      </c>
      <c r="L197" s="83">
        <v>5</v>
      </c>
      <c r="M197" s="83" t="s">
        <v>12</v>
      </c>
    </row>
    <row r="198" spans="1:13" x14ac:dyDescent="0.25">
      <c r="A198" s="82" t="s">
        <v>806</v>
      </c>
      <c r="B198" s="82" t="s">
        <v>88</v>
      </c>
      <c r="C198" s="82" t="s">
        <v>853</v>
      </c>
      <c r="D198" s="80">
        <v>47039</v>
      </c>
      <c r="E198" s="81">
        <v>0.83294381467159295</v>
      </c>
      <c r="F198" s="83" t="s">
        <v>854</v>
      </c>
      <c r="G198" s="83">
        <v>3</v>
      </c>
      <c r="H198" s="83">
        <v>5</v>
      </c>
      <c r="I198" s="83">
        <v>4</v>
      </c>
      <c r="J198" s="83">
        <v>3</v>
      </c>
      <c r="K198" s="83">
        <v>5</v>
      </c>
      <c r="L198" s="83">
        <v>2</v>
      </c>
      <c r="M198" s="83">
        <v>5</v>
      </c>
    </row>
    <row r="199" spans="1:13" x14ac:dyDescent="0.25">
      <c r="A199" s="82" t="s">
        <v>807</v>
      </c>
      <c r="B199" s="82" t="s">
        <v>808</v>
      </c>
      <c r="C199" s="82" t="s">
        <v>853</v>
      </c>
      <c r="D199" s="80">
        <v>37372</v>
      </c>
      <c r="E199" s="81">
        <v>1.0811455834666099</v>
      </c>
      <c r="F199" s="83" t="s">
        <v>856</v>
      </c>
      <c r="G199" s="83">
        <v>3</v>
      </c>
      <c r="H199" s="83">
        <v>5</v>
      </c>
      <c r="I199" s="83">
        <v>5</v>
      </c>
      <c r="J199" s="83">
        <v>3</v>
      </c>
      <c r="K199" s="83">
        <v>4</v>
      </c>
      <c r="L199" s="83">
        <v>2</v>
      </c>
      <c r="M199" s="83">
        <v>5</v>
      </c>
    </row>
    <row r="200" spans="1:13" x14ac:dyDescent="0.25">
      <c r="A200" s="82" t="s">
        <v>809</v>
      </c>
      <c r="B200" s="82" t="s">
        <v>238</v>
      </c>
      <c r="C200" s="82" t="s">
        <v>853</v>
      </c>
      <c r="D200" s="80">
        <v>13345.5</v>
      </c>
      <c r="E200" s="81">
        <v>1.84348417242128</v>
      </c>
      <c r="F200" s="83" t="s">
        <v>856</v>
      </c>
      <c r="G200" s="83">
        <v>2</v>
      </c>
      <c r="H200" s="83">
        <v>5</v>
      </c>
      <c r="I200" s="83">
        <v>5</v>
      </c>
      <c r="J200" s="83">
        <v>2</v>
      </c>
      <c r="K200" s="83">
        <v>2</v>
      </c>
      <c r="L200" s="83">
        <v>4</v>
      </c>
      <c r="M200" s="83">
        <v>1</v>
      </c>
    </row>
    <row r="201" spans="1:13" x14ac:dyDescent="0.25">
      <c r="A201" s="82" t="s">
        <v>810</v>
      </c>
      <c r="B201" s="82" t="s">
        <v>239</v>
      </c>
      <c r="C201" s="82" t="s">
        <v>855</v>
      </c>
      <c r="D201" s="80">
        <v>1102.8</v>
      </c>
      <c r="E201" s="81" t="s">
        <v>12</v>
      </c>
      <c r="F201" s="83" t="s">
        <v>12</v>
      </c>
      <c r="G201" s="83" t="s">
        <v>12</v>
      </c>
      <c r="H201" s="83" t="s">
        <v>12</v>
      </c>
      <c r="I201" s="83" t="s">
        <v>12</v>
      </c>
      <c r="J201" s="83" t="s">
        <v>12</v>
      </c>
      <c r="K201" s="83" t="s">
        <v>12</v>
      </c>
      <c r="L201" s="83" t="s">
        <v>12</v>
      </c>
      <c r="M201" s="83" t="s">
        <v>12</v>
      </c>
    </row>
    <row r="202" spans="1:13" x14ac:dyDescent="0.25">
      <c r="A202" s="82" t="s">
        <v>811</v>
      </c>
      <c r="B202" s="82" t="s">
        <v>240</v>
      </c>
      <c r="C202" s="82" t="s">
        <v>853</v>
      </c>
      <c r="D202" s="80">
        <v>1540.8</v>
      </c>
      <c r="E202" s="81">
        <v>1.11837773717407</v>
      </c>
      <c r="F202" s="83" t="s">
        <v>856</v>
      </c>
      <c r="G202" s="83">
        <v>3</v>
      </c>
      <c r="H202" s="83">
        <v>5</v>
      </c>
      <c r="I202" s="83">
        <v>4</v>
      </c>
      <c r="J202" s="83">
        <v>2</v>
      </c>
      <c r="K202" s="83">
        <v>2</v>
      </c>
      <c r="L202" s="83">
        <v>5</v>
      </c>
      <c r="M202" s="83" t="s">
        <v>12</v>
      </c>
    </row>
    <row r="203" spans="1:13" x14ac:dyDescent="0.25">
      <c r="A203" s="82" t="s">
        <v>812</v>
      </c>
      <c r="B203" s="82" t="s">
        <v>241</v>
      </c>
      <c r="C203" s="82" t="s">
        <v>853</v>
      </c>
      <c r="D203" s="80">
        <v>7565.9</v>
      </c>
      <c r="E203" s="81">
        <v>0.96674914815699797</v>
      </c>
      <c r="F203" s="83" t="s">
        <v>856</v>
      </c>
      <c r="G203" s="83">
        <v>2</v>
      </c>
      <c r="H203" s="83">
        <v>5</v>
      </c>
      <c r="I203" s="83">
        <v>5</v>
      </c>
      <c r="J203" s="83">
        <v>2</v>
      </c>
      <c r="K203" s="83">
        <v>3</v>
      </c>
      <c r="L203" s="83">
        <v>5</v>
      </c>
      <c r="M203" s="83">
        <v>3</v>
      </c>
    </row>
    <row r="204" spans="1:13" x14ac:dyDescent="0.25">
      <c r="A204" s="82" t="s">
        <v>813</v>
      </c>
      <c r="B204" s="82" t="s">
        <v>89</v>
      </c>
      <c r="C204" s="82" t="s">
        <v>853</v>
      </c>
      <c r="D204" s="80">
        <v>15751.6</v>
      </c>
      <c r="E204" s="81">
        <v>1.11963894276187</v>
      </c>
      <c r="F204" s="83" t="s">
        <v>856</v>
      </c>
      <c r="G204" s="83">
        <v>1</v>
      </c>
      <c r="H204" s="83">
        <v>5</v>
      </c>
      <c r="I204" s="83">
        <v>5</v>
      </c>
      <c r="J204" s="83">
        <v>3</v>
      </c>
      <c r="K204" s="83">
        <v>4</v>
      </c>
      <c r="L204" s="83">
        <v>3</v>
      </c>
      <c r="M204" s="83">
        <v>3</v>
      </c>
    </row>
    <row r="205" spans="1:13" x14ac:dyDescent="0.25">
      <c r="A205" s="82" t="s">
        <v>814</v>
      </c>
      <c r="B205" s="82" t="s">
        <v>90</v>
      </c>
      <c r="C205" s="82" t="s">
        <v>853</v>
      </c>
      <c r="D205" s="80">
        <v>9994.2999999999993</v>
      </c>
      <c r="E205" s="81">
        <v>0.83818075787763202</v>
      </c>
      <c r="F205" s="83" t="s">
        <v>854</v>
      </c>
      <c r="G205" s="83">
        <v>1</v>
      </c>
      <c r="H205" s="83">
        <v>5</v>
      </c>
      <c r="I205" s="83">
        <v>5</v>
      </c>
      <c r="J205" s="83">
        <v>1</v>
      </c>
      <c r="K205" s="83">
        <v>3</v>
      </c>
      <c r="L205" s="83">
        <v>4</v>
      </c>
      <c r="M205" s="83">
        <v>1</v>
      </c>
    </row>
    <row r="206" spans="1:13" x14ac:dyDescent="0.25">
      <c r="A206" s="82" t="s">
        <v>815</v>
      </c>
      <c r="B206" s="82" t="s">
        <v>91</v>
      </c>
      <c r="C206" s="82" t="s">
        <v>853</v>
      </c>
      <c r="D206" s="80">
        <v>6300.3</v>
      </c>
      <c r="E206" s="81">
        <v>1.02496716483392</v>
      </c>
      <c r="F206" s="83" t="s">
        <v>856</v>
      </c>
      <c r="G206" s="83">
        <v>3</v>
      </c>
      <c r="H206" s="83">
        <v>5</v>
      </c>
      <c r="I206" s="83">
        <v>4</v>
      </c>
      <c r="J206" s="83">
        <v>3</v>
      </c>
      <c r="K206" s="83">
        <v>1</v>
      </c>
      <c r="L206" s="83">
        <v>3</v>
      </c>
      <c r="M206" s="83">
        <v>5</v>
      </c>
    </row>
    <row r="207" spans="1:13" x14ac:dyDescent="0.25">
      <c r="A207" s="82" t="s">
        <v>816</v>
      </c>
      <c r="B207" s="82" t="s">
        <v>92</v>
      </c>
      <c r="C207" s="82" t="s">
        <v>853</v>
      </c>
      <c r="D207" s="80">
        <v>4229.8999999999996</v>
      </c>
      <c r="E207" s="81">
        <v>0.56788553932417296</v>
      </c>
      <c r="F207" s="83" t="s">
        <v>854</v>
      </c>
      <c r="G207" s="83">
        <v>3</v>
      </c>
      <c r="H207" s="83">
        <v>5</v>
      </c>
      <c r="I207" s="83">
        <v>4</v>
      </c>
      <c r="J207" s="83">
        <v>3</v>
      </c>
      <c r="K207" s="83">
        <v>1</v>
      </c>
      <c r="L207" s="83">
        <v>3</v>
      </c>
      <c r="M207" s="83">
        <v>5</v>
      </c>
    </row>
    <row r="208" spans="1:13" x14ac:dyDescent="0.25">
      <c r="A208" s="82" t="s">
        <v>817</v>
      </c>
      <c r="B208" s="82" t="s">
        <v>818</v>
      </c>
      <c r="C208" s="82" t="s">
        <v>853</v>
      </c>
      <c r="D208" s="80">
        <v>7604.1</v>
      </c>
      <c r="E208" s="81">
        <v>6.7194783432266106E-2</v>
      </c>
      <c r="F208" s="83">
        <v>3</v>
      </c>
      <c r="G208" s="83">
        <v>3</v>
      </c>
      <c r="H208" s="83">
        <v>3</v>
      </c>
      <c r="I208" s="83">
        <v>3</v>
      </c>
      <c r="J208" s="83">
        <v>3</v>
      </c>
      <c r="K208" s="83">
        <v>1</v>
      </c>
      <c r="L208" s="83">
        <v>3</v>
      </c>
      <c r="M208" s="83">
        <v>4</v>
      </c>
    </row>
    <row r="209" spans="1:13" x14ac:dyDescent="0.25">
      <c r="A209" s="82" t="s">
        <v>819</v>
      </c>
      <c r="B209" s="82" t="s">
        <v>820</v>
      </c>
      <c r="C209" s="82" t="s">
        <v>853</v>
      </c>
      <c r="D209" s="80">
        <v>25339.8</v>
      </c>
      <c r="E209" s="81">
        <v>0.65315779003630603</v>
      </c>
      <c r="F209" s="83" t="s">
        <v>854</v>
      </c>
      <c r="G209" s="83">
        <v>4</v>
      </c>
      <c r="H209" s="83">
        <v>5</v>
      </c>
      <c r="I209" s="83">
        <v>4</v>
      </c>
      <c r="J209" s="83">
        <v>2</v>
      </c>
      <c r="K209" s="83">
        <v>2</v>
      </c>
      <c r="L209" s="83">
        <v>1</v>
      </c>
      <c r="M209" s="83">
        <v>5</v>
      </c>
    </row>
    <row r="210" spans="1:13" x14ac:dyDescent="0.25">
      <c r="A210" s="82" t="s">
        <v>821</v>
      </c>
      <c r="B210" s="82" t="s">
        <v>236</v>
      </c>
      <c r="C210" s="82" t="s">
        <v>853</v>
      </c>
      <c r="D210" s="80">
        <v>4787.1000000000004</v>
      </c>
      <c r="E210" s="81">
        <v>1.02104005534147</v>
      </c>
      <c r="F210" s="83" t="s">
        <v>856</v>
      </c>
      <c r="G210" s="83">
        <v>5</v>
      </c>
      <c r="H210" s="83">
        <v>5</v>
      </c>
      <c r="I210" s="83">
        <v>3</v>
      </c>
      <c r="J210" s="83">
        <v>3</v>
      </c>
      <c r="K210" s="83">
        <v>2</v>
      </c>
      <c r="L210" s="83">
        <v>2</v>
      </c>
      <c r="M210" s="83">
        <v>5</v>
      </c>
    </row>
    <row r="211" spans="1:13" x14ac:dyDescent="0.25">
      <c r="A211" s="82" t="s">
        <v>822</v>
      </c>
      <c r="B211" s="82" t="s">
        <v>93</v>
      </c>
      <c r="C211" s="82" t="s">
        <v>853</v>
      </c>
      <c r="D211" s="80">
        <v>12590.5</v>
      </c>
      <c r="E211" s="81">
        <v>0.141960085086173</v>
      </c>
      <c r="F211" s="83">
        <v>3</v>
      </c>
      <c r="G211" s="83">
        <v>3</v>
      </c>
      <c r="H211" s="83">
        <v>5</v>
      </c>
      <c r="I211" s="83">
        <v>3</v>
      </c>
      <c r="J211" s="83">
        <v>3</v>
      </c>
      <c r="K211" s="83">
        <v>1</v>
      </c>
      <c r="L211" s="83">
        <v>2</v>
      </c>
      <c r="M211" s="83">
        <v>4</v>
      </c>
    </row>
    <row r="212" spans="1:13" x14ac:dyDescent="0.25">
      <c r="A212" s="82" t="s">
        <v>823</v>
      </c>
      <c r="B212" s="82" t="s">
        <v>94</v>
      </c>
      <c r="C212" s="82" t="s">
        <v>853</v>
      </c>
      <c r="D212" s="80">
        <v>15951.3</v>
      </c>
      <c r="E212" s="81">
        <v>0.15541996860816501</v>
      </c>
      <c r="F212" s="83">
        <v>3</v>
      </c>
      <c r="G212" s="83">
        <v>5</v>
      </c>
      <c r="H212" s="83">
        <v>1</v>
      </c>
      <c r="I212" s="83">
        <v>2</v>
      </c>
      <c r="J212" s="83">
        <v>5</v>
      </c>
      <c r="K212" s="83">
        <v>2</v>
      </c>
      <c r="L212" s="83">
        <v>2</v>
      </c>
      <c r="M212" s="83">
        <v>5</v>
      </c>
    </row>
    <row r="213" spans="1:13" x14ac:dyDescent="0.25">
      <c r="A213" s="82" t="s">
        <v>824</v>
      </c>
      <c r="B213" s="82" t="s">
        <v>95</v>
      </c>
      <c r="C213" s="82" t="s">
        <v>853</v>
      </c>
      <c r="D213" s="80">
        <v>13453.3</v>
      </c>
      <c r="E213" s="81">
        <v>6.2330430273547101E-2</v>
      </c>
      <c r="F213" s="83">
        <v>3</v>
      </c>
      <c r="G213" s="83">
        <v>4</v>
      </c>
      <c r="H213" s="83">
        <v>5</v>
      </c>
      <c r="I213" s="83">
        <v>3</v>
      </c>
      <c r="J213" s="83">
        <v>5</v>
      </c>
      <c r="K213" s="83">
        <v>3</v>
      </c>
      <c r="L213" s="83">
        <v>2</v>
      </c>
      <c r="M213" s="83">
        <v>4</v>
      </c>
    </row>
    <row r="214" spans="1:13" x14ac:dyDescent="0.25">
      <c r="A214" s="82" t="s">
        <v>825</v>
      </c>
      <c r="B214" s="82" t="s">
        <v>826</v>
      </c>
      <c r="C214" s="82" t="s">
        <v>853</v>
      </c>
      <c r="D214" s="80">
        <v>28772.2</v>
      </c>
      <c r="E214" s="81">
        <v>2.8911092439909001E-2</v>
      </c>
      <c r="F214" s="83">
        <v>3</v>
      </c>
      <c r="G214" s="83">
        <v>1</v>
      </c>
      <c r="H214" s="83">
        <v>1</v>
      </c>
      <c r="I214" s="83">
        <v>4</v>
      </c>
      <c r="J214" s="83">
        <v>4</v>
      </c>
      <c r="K214" s="83">
        <v>2</v>
      </c>
      <c r="L214" s="83">
        <v>3</v>
      </c>
      <c r="M214" s="83">
        <v>5</v>
      </c>
    </row>
    <row r="215" spans="1:13" x14ac:dyDescent="0.25">
      <c r="A215" s="82" t="s">
        <v>827</v>
      </c>
      <c r="B215" s="82" t="s">
        <v>96</v>
      </c>
      <c r="C215" s="82" t="s">
        <v>853</v>
      </c>
      <c r="D215" s="80">
        <v>15588.7</v>
      </c>
      <c r="E215" s="81">
        <v>0.55759250355325995</v>
      </c>
      <c r="F215" s="83" t="s">
        <v>854</v>
      </c>
      <c r="G215" s="83">
        <v>4</v>
      </c>
      <c r="H215" s="83">
        <v>1</v>
      </c>
      <c r="I215" s="83">
        <v>3</v>
      </c>
      <c r="J215" s="83">
        <v>2</v>
      </c>
      <c r="K215" s="83">
        <v>1</v>
      </c>
      <c r="L215" s="83">
        <v>2</v>
      </c>
      <c r="M215" s="83">
        <v>4</v>
      </c>
    </row>
  </sheetData>
  <mergeCells count="1">
    <mergeCell ref="A2:M2"/>
  </mergeCells>
  <conditionalFormatting sqref="F7:F215">
    <cfRule type="containsText" dxfId="6" priority="1" operator="containsText" text="5">
      <formula>NOT(ISERROR(SEARCH("5",F7)))</formula>
    </cfRule>
  </conditionalFormatting>
  <conditionalFormatting sqref="F7:M215">
    <cfRule type="colorScale" priority="2">
      <colorScale>
        <cfvo type="min"/>
        <cfvo type="percentile" val="50"/>
        <cfvo type="max"/>
        <color rgb="FF5A8AC6"/>
        <color rgb="FFE7E6E6"/>
        <color rgb="FFF8696B"/>
      </colorScale>
    </cfRule>
  </conditionalFormatting>
  <pageMargins left="0.7" right="0.7" top="0.75" bottom="0.75" header="0.3" footer="0.3"/>
  <pageSetup paperSize="9" scale="32"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191"/>
  <sheetViews>
    <sheetView topLeftCell="C1" zoomScaleNormal="100" workbookViewId="0">
      <pane ySplit="6" topLeftCell="A7" activePane="bottomLeft" state="frozen"/>
      <selection activeCell="L40" sqref="L40"/>
      <selection pane="bottomLeft" activeCell="O10" sqref="O10"/>
    </sheetView>
  </sheetViews>
  <sheetFormatPr baseColWidth="10" defaultRowHeight="15" x14ac:dyDescent="0.25"/>
  <cols>
    <col min="2" max="2" width="83.5703125" customWidth="1"/>
    <col min="3" max="3" width="13.7109375" customWidth="1"/>
    <col min="4" max="4" width="10.7109375" customWidth="1"/>
    <col min="5" max="5" width="13.85546875" customWidth="1"/>
    <col min="6" max="6" width="14.85546875" customWidth="1"/>
    <col min="7" max="7" width="12.7109375" customWidth="1"/>
    <col min="8" max="8" width="15.7109375" customWidth="1"/>
    <col min="9" max="9" width="17" customWidth="1"/>
    <col min="10" max="10" width="16.5703125" customWidth="1"/>
    <col min="11" max="11" width="19.5703125" customWidth="1"/>
    <col min="12" max="12" width="18.42578125" customWidth="1"/>
    <col min="13" max="13" width="15.7109375" customWidth="1"/>
  </cols>
  <sheetData>
    <row r="2" spans="1:13" ht="23.25" customHeight="1" x14ac:dyDescent="0.35">
      <c r="A2" s="127" t="s">
        <v>1031</v>
      </c>
      <c r="B2" s="127"/>
      <c r="C2" s="127"/>
      <c r="D2" s="127"/>
      <c r="E2" s="127"/>
      <c r="F2" s="127"/>
      <c r="G2" s="127"/>
      <c r="H2" s="127"/>
      <c r="I2" s="127"/>
      <c r="J2" s="127"/>
      <c r="K2" s="127"/>
      <c r="L2" s="127"/>
    </row>
    <row r="3" spans="1:13" ht="12.75" customHeight="1" x14ac:dyDescent="0.35">
      <c r="A3" s="79"/>
      <c r="B3" s="79"/>
      <c r="C3" s="79"/>
      <c r="D3" s="79"/>
      <c r="E3" s="79"/>
      <c r="F3" s="79"/>
      <c r="G3" s="79"/>
      <c r="H3" s="79"/>
      <c r="I3" s="79"/>
      <c r="J3" s="79"/>
      <c r="K3" s="79"/>
      <c r="L3" s="79"/>
    </row>
    <row r="4" spans="1:13" ht="17.25" customHeight="1" x14ac:dyDescent="0.35">
      <c r="A4" s="74" t="s">
        <v>1019</v>
      </c>
      <c r="B4" s="79"/>
      <c r="C4" s="79"/>
      <c r="D4" s="79"/>
      <c r="E4" s="79"/>
      <c r="F4" s="79"/>
      <c r="G4" s="79"/>
      <c r="H4" s="79"/>
      <c r="I4" s="79"/>
      <c r="J4" s="79"/>
      <c r="K4" s="79"/>
      <c r="L4" s="79"/>
    </row>
    <row r="6" spans="1:13" ht="50.25" customHeight="1" x14ac:dyDescent="0.25">
      <c r="A6" s="69" t="s">
        <v>117</v>
      </c>
      <c r="B6" s="69" t="s">
        <v>118</v>
      </c>
      <c r="C6" s="69" t="s">
        <v>128</v>
      </c>
      <c r="D6" s="85" t="s">
        <v>119</v>
      </c>
      <c r="E6" s="84" t="s">
        <v>120</v>
      </c>
      <c r="F6" s="69" t="s">
        <v>121</v>
      </c>
      <c r="G6" s="69" t="s">
        <v>122</v>
      </c>
      <c r="H6" s="69" t="s">
        <v>123</v>
      </c>
      <c r="I6" s="69" t="s">
        <v>124</v>
      </c>
      <c r="J6" s="69" t="s">
        <v>260</v>
      </c>
      <c r="K6" s="69" t="s">
        <v>126</v>
      </c>
      <c r="L6" s="69" t="s">
        <v>127</v>
      </c>
      <c r="M6" s="69" t="s">
        <v>1022</v>
      </c>
    </row>
    <row r="7" spans="1:13" x14ac:dyDescent="0.25">
      <c r="A7" t="s">
        <v>857</v>
      </c>
      <c r="B7" t="s">
        <v>163</v>
      </c>
      <c r="C7" t="s">
        <v>855</v>
      </c>
      <c r="D7" s="80">
        <v>11369.1</v>
      </c>
      <c r="E7" s="81">
        <v>0.12897339851676901</v>
      </c>
      <c r="F7" s="83">
        <v>3</v>
      </c>
      <c r="G7" s="83">
        <v>5</v>
      </c>
      <c r="H7" s="83">
        <v>4</v>
      </c>
      <c r="I7" s="83">
        <v>2</v>
      </c>
      <c r="J7" s="83">
        <v>5</v>
      </c>
      <c r="K7" s="83">
        <v>4</v>
      </c>
      <c r="L7" s="83">
        <v>5</v>
      </c>
      <c r="M7" s="83" t="s">
        <v>12</v>
      </c>
    </row>
    <row r="8" spans="1:13" x14ac:dyDescent="0.25">
      <c r="A8" t="s">
        <v>858</v>
      </c>
      <c r="B8" t="s">
        <v>164</v>
      </c>
      <c r="C8" t="s">
        <v>855</v>
      </c>
      <c r="D8" s="80">
        <v>25417.200000000001</v>
      </c>
      <c r="E8" s="81">
        <v>0.22771204654754901</v>
      </c>
      <c r="F8" s="83">
        <v>4</v>
      </c>
      <c r="G8" s="83">
        <v>5</v>
      </c>
      <c r="H8" s="83">
        <v>3</v>
      </c>
      <c r="I8" s="83">
        <v>1</v>
      </c>
      <c r="J8" s="83">
        <v>5</v>
      </c>
      <c r="K8" s="83">
        <v>4</v>
      </c>
      <c r="L8" s="83">
        <v>4</v>
      </c>
      <c r="M8" s="83" t="s">
        <v>12</v>
      </c>
    </row>
    <row r="9" spans="1:13" x14ac:dyDescent="0.25">
      <c r="A9" t="s">
        <v>859</v>
      </c>
      <c r="B9" t="s">
        <v>165</v>
      </c>
      <c r="C9" t="s">
        <v>855</v>
      </c>
      <c r="D9" s="80">
        <v>11624.2</v>
      </c>
      <c r="E9" s="81">
        <v>3.4565678918798998E-2</v>
      </c>
      <c r="F9" s="83">
        <v>3</v>
      </c>
      <c r="G9" s="83">
        <v>2</v>
      </c>
      <c r="H9" s="83">
        <v>4</v>
      </c>
      <c r="I9" s="83">
        <v>4</v>
      </c>
      <c r="J9" s="83">
        <v>2</v>
      </c>
      <c r="K9" s="83">
        <v>2</v>
      </c>
      <c r="L9" s="83">
        <v>4</v>
      </c>
      <c r="M9" s="83" t="s">
        <v>12</v>
      </c>
    </row>
    <row r="10" spans="1:13" x14ac:dyDescent="0.25">
      <c r="A10" t="s">
        <v>860</v>
      </c>
      <c r="B10" t="s">
        <v>166</v>
      </c>
      <c r="C10" t="s">
        <v>855</v>
      </c>
      <c r="D10" s="80">
        <v>1043.4000000000001</v>
      </c>
      <c r="E10" s="81">
        <v>0.91659950941580204</v>
      </c>
      <c r="F10" s="83" t="s">
        <v>856</v>
      </c>
      <c r="G10" s="83">
        <v>3</v>
      </c>
      <c r="H10" s="83">
        <v>4</v>
      </c>
      <c r="I10" s="83">
        <v>3</v>
      </c>
      <c r="J10" s="83">
        <v>5</v>
      </c>
      <c r="K10" s="83">
        <v>5</v>
      </c>
      <c r="L10" s="83">
        <v>5</v>
      </c>
      <c r="M10" s="83" t="s">
        <v>12</v>
      </c>
    </row>
    <row r="11" spans="1:13" x14ac:dyDescent="0.25">
      <c r="A11" t="s">
        <v>861</v>
      </c>
      <c r="B11" t="s">
        <v>862</v>
      </c>
      <c r="C11" t="s">
        <v>855</v>
      </c>
      <c r="D11" s="80">
        <v>12684</v>
      </c>
      <c r="E11" s="81">
        <v>0.61761529993561404</v>
      </c>
      <c r="F11" s="83" t="s">
        <v>854</v>
      </c>
      <c r="G11" s="83">
        <v>5</v>
      </c>
      <c r="H11" s="83">
        <v>2</v>
      </c>
      <c r="I11" s="83">
        <v>2</v>
      </c>
      <c r="J11" s="83">
        <v>5</v>
      </c>
      <c r="K11" s="83">
        <v>5</v>
      </c>
      <c r="L11" s="83">
        <v>4</v>
      </c>
      <c r="M11" s="83">
        <v>4</v>
      </c>
    </row>
    <row r="12" spans="1:13" x14ac:dyDescent="0.25">
      <c r="A12" t="s">
        <v>863</v>
      </c>
      <c r="B12" t="s">
        <v>864</v>
      </c>
      <c r="C12" t="s">
        <v>855</v>
      </c>
      <c r="D12" s="80">
        <v>31211.7</v>
      </c>
      <c r="E12" s="81">
        <v>1.1508788947037401</v>
      </c>
      <c r="F12" s="83" t="s">
        <v>856</v>
      </c>
      <c r="G12" s="83">
        <v>5</v>
      </c>
      <c r="H12" s="83">
        <v>3</v>
      </c>
      <c r="I12" s="83">
        <v>3</v>
      </c>
      <c r="J12" s="83">
        <v>4</v>
      </c>
      <c r="K12" s="83">
        <v>4</v>
      </c>
      <c r="L12" s="83">
        <v>4</v>
      </c>
      <c r="M12" s="83">
        <v>2</v>
      </c>
    </row>
    <row r="13" spans="1:13" x14ac:dyDescent="0.25">
      <c r="A13" t="s">
        <v>865</v>
      </c>
      <c r="B13" t="s">
        <v>866</v>
      </c>
      <c r="C13" t="s">
        <v>855</v>
      </c>
      <c r="D13" s="80">
        <v>51268.5</v>
      </c>
      <c r="E13" s="81">
        <v>1.0086091972492099</v>
      </c>
      <c r="F13" s="83" t="s">
        <v>856</v>
      </c>
      <c r="G13" s="83">
        <v>5</v>
      </c>
      <c r="H13" s="83">
        <v>4</v>
      </c>
      <c r="I13" s="83">
        <v>2</v>
      </c>
      <c r="J13" s="83">
        <v>4</v>
      </c>
      <c r="K13" s="83">
        <v>4</v>
      </c>
      <c r="L13" s="83">
        <v>4</v>
      </c>
      <c r="M13" s="83">
        <v>2</v>
      </c>
    </row>
    <row r="14" spans="1:13" ht="15" customHeight="1" x14ac:dyDescent="0.25">
      <c r="A14" t="s">
        <v>867</v>
      </c>
      <c r="B14" t="s">
        <v>16</v>
      </c>
      <c r="C14" t="s">
        <v>855</v>
      </c>
      <c r="D14" s="80">
        <v>12438.9</v>
      </c>
      <c r="E14" s="81">
        <v>0.83862357517984698</v>
      </c>
      <c r="F14" s="83" t="s">
        <v>854</v>
      </c>
      <c r="G14" s="83">
        <v>4</v>
      </c>
      <c r="H14" s="83">
        <v>2</v>
      </c>
      <c r="I14" s="83">
        <v>3</v>
      </c>
      <c r="J14" s="83">
        <v>5</v>
      </c>
      <c r="K14" s="83">
        <v>4</v>
      </c>
      <c r="L14" s="83">
        <v>4</v>
      </c>
      <c r="M14" s="83">
        <v>2</v>
      </c>
    </row>
    <row r="15" spans="1:13" x14ac:dyDescent="0.25">
      <c r="A15" t="s">
        <v>868</v>
      </c>
      <c r="B15" t="s">
        <v>869</v>
      </c>
      <c r="C15" t="s">
        <v>855</v>
      </c>
      <c r="D15" s="80">
        <v>38558.699999999997</v>
      </c>
      <c r="E15" s="81">
        <v>1.6496922200922599</v>
      </c>
      <c r="F15" s="83" t="s">
        <v>856</v>
      </c>
      <c r="G15" s="83">
        <v>5</v>
      </c>
      <c r="H15" s="83">
        <v>4</v>
      </c>
      <c r="I15" s="83">
        <v>4</v>
      </c>
      <c r="J15" s="83">
        <v>1</v>
      </c>
      <c r="K15" s="83">
        <v>3</v>
      </c>
      <c r="L15" s="83">
        <v>3</v>
      </c>
      <c r="M15" s="83">
        <v>1</v>
      </c>
    </row>
    <row r="16" spans="1:13" x14ac:dyDescent="0.25">
      <c r="A16" t="s">
        <v>870</v>
      </c>
      <c r="B16" t="s">
        <v>170</v>
      </c>
      <c r="C16" t="s">
        <v>855</v>
      </c>
      <c r="D16" s="80">
        <v>27757.4</v>
      </c>
      <c r="E16" s="81">
        <v>0.742237599213319</v>
      </c>
      <c r="F16" s="83" t="s">
        <v>854</v>
      </c>
      <c r="G16" s="83">
        <v>4</v>
      </c>
      <c r="H16" s="83">
        <v>4</v>
      </c>
      <c r="I16" s="83">
        <v>4</v>
      </c>
      <c r="J16" s="83">
        <v>1</v>
      </c>
      <c r="K16" s="83">
        <v>1</v>
      </c>
      <c r="L16" s="83">
        <v>3</v>
      </c>
      <c r="M16" s="83">
        <v>1</v>
      </c>
    </row>
    <row r="17" spans="1:13" x14ac:dyDescent="0.25">
      <c r="A17" t="s">
        <v>871</v>
      </c>
      <c r="B17" t="s">
        <v>419</v>
      </c>
      <c r="C17" t="s">
        <v>855</v>
      </c>
      <c r="D17" s="80">
        <v>7826.5</v>
      </c>
      <c r="E17" s="81">
        <v>1.0038462599393601</v>
      </c>
      <c r="F17" s="83" t="s">
        <v>856</v>
      </c>
      <c r="G17" s="83">
        <v>5</v>
      </c>
      <c r="H17" s="83">
        <v>2</v>
      </c>
      <c r="I17" s="83">
        <v>3</v>
      </c>
      <c r="J17" s="83">
        <v>4</v>
      </c>
      <c r="K17" s="83">
        <v>4</v>
      </c>
      <c r="L17" s="83">
        <v>2</v>
      </c>
      <c r="M17" s="83">
        <v>2</v>
      </c>
    </row>
    <row r="18" spans="1:13" x14ac:dyDescent="0.25">
      <c r="A18" t="s">
        <v>872</v>
      </c>
      <c r="B18" t="s">
        <v>873</v>
      </c>
      <c r="C18" t="s">
        <v>855</v>
      </c>
      <c r="D18" s="80">
        <v>3403.5</v>
      </c>
      <c r="E18" s="81">
        <v>2.5546482906044101</v>
      </c>
      <c r="F18" s="83" t="s">
        <v>856</v>
      </c>
      <c r="G18" s="83">
        <v>5</v>
      </c>
      <c r="H18" s="83">
        <v>5</v>
      </c>
      <c r="I18" s="83">
        <v>5</v>
      </c>
      <c r="J18" s="83">
        <v>2</v>
      </c>
      <c r="K18" s="83">
        <v>2</v>
      </c>
      <c r="L18" s="83">
        <v>5</v>
      </c>
      <c r="M18" s="83">
        <v>2</v>
      </c>
    </row>
    <row r="19" spans="1:13" x14ac:dyDescent="0.25">
      <c r="A19" t="s">
        <v>874</v>
      </c>
      <c r="B19" t="s">
        <v>875</v>
      </c>
      <c r="C19" t="s">
        <v>855</v>
      </c>
      <c r="D19" s="80">
        <v>19484.2</v>
      </c>
      <c r="E19" s="81">
        <v>2.2815038207844598</v>
      </c>
      <c r="F19" s="83" t="s">
        <v>856</v>
      </c>
      <c r="G19" s="83">
        <v>5</v>
      </c>
      <c r="H19" s="83">
        <v>4</v>
      </c>
      <c r="I19" s="83">
        <v>4</v>
      </c>
      <c r="J19" s="83">
        <v>3</v>
      </c>
      <c r="K19" s="83">
        <v>5</v>
      </c>
      <c r="L19" s="83">
        <v>4</v>
      </c>
      <c r="M19" s="83">
        <v>2</v>
      </c>
    </row>
    <row r="20" spans="1:13" x14ac:dyDescent="0.25">
      <c r="A20" t="s">
        <v>876</v>
      </c>
      <c r="B20" t="s">
        <v>877</v>
      </c>
      <c r="C20" t="s">
        <v>855</v>
      </c>
      <c r="D20" s="80">
        <v>14195.7</v>
      </c>
      <c r="E20" s="81">
        <v>1.3037551345381999</v>
      </c>
      <c r="F20" s="83" t="s">
        <v>856</v>
      </c>
      <c r="G20" s="83">
        <v>5</v>
      </c>
      <c r="H20" s="83">
        <v>5</v>
      </c>
      <c r="I20" s="83">
        <v>3</v>
      </c>
      <c r="J20" s="83">
        <v>4</v>
      </c>
      <c r="K20" s="83">
        <v>5</v>
      </c>
      <c r="L20" s="83">
        <v>3</v>
      </c>
      <c r="M20" s="83">
        <v>2</v>
      </c>
    </row>
    <row r="21" spans="1:13" x14ac:dyDescent="0.25">
      <c r="A21" t="s">
        <v>878</v>
      </c>
      <c r="B21" t="s">
        <v>879</v>
      </c>
      <c r="C21" t="s">
        <v>855</v>
      </c>
      <c r="D21" s="80">
        <v>16394.2</v>
      </c>
      <c r="E21" s="81">
        <v>0.88584860820491695</v>
      </c>
      <c r="F21" s="83" t="s">
        <v>856</v>
      </c>
      <c r="G21" s="83">
        <v>5</v>
      </c>
      <c r="H21" s="83">
        <v>2</v>
      </c>
      <c r="I21" s="83">
        <v>3</v>
      </c>
      <c r="J21" s="83">
        <v>4</v>
      </c>
      <c r="K21" s="83">
        <v>4</v>
      </c>
      <c r="L21" s="83">
        <v>4</v>
      </c>
      <c r="M21" s="83">
        <v>2</v>
      </c>
    </row>
    <row r="22" spans="1:13" x14ac:dyDescent="0.25">
      <c r="A22" t="s">
        <v>880</v>
      </c>
      <c r="B22" t="s">
        <v>173</v>
      </c>
      <c r="C22" t="s">
        <v>855</v>
      </c>
      <c r="D22" s="80">
        <v>8344.7000000000007</v>
      </c>
      <c r="E22" s="81">
        <v>2.2630618524452299</v>
      </c>
      <c r="F22" s="83" t="s">
        <v>856</v>
      </c>
      <c r="G22" s="83">
        <v>5</v>
      </c>
      <c r="H22" s="83">
        <v>5</v>
      </c>
      <c r="I22" s="83">
        <v>5</v>
      </c>
      <c r="J22" s="83">
        <v>1</v>
      </c>
      <c r="K22" s="83">
        <v>3</v>
      </c>
      <c r="L22" s="83">
        <v>4</v>
      </c>
      <c r="M22" s="83">
        <v>1</v>
      </c>
    </row>
    <row r="23" spans="1:13" x14ac:dyDescent="0.25">
      <c r="A23" t="s">
        <v>881</v>
      </c>
      <c r="B23" t="s">
        <v>453</v>
      </c>
      <c r="C23" t="s">
        <v>855</v>
      </c>
      <c r="D23" s="80">
        <v>8756.4</v>
      </c>
      <c r="E23" s="81">
        <v>0.195355278871398</v>
      </c>
      <c r="F23" s="83">
        <v>4</v>
      </c>
      <c r="G23" s="83">
        <v>2</v>
      </c>
      <c r="H23" s="83">
        <v>1</v>
      </c>
      <c r="I23" s="83">
        <v>5</v>
      </c>
      <c r="J23" s="83">
        <v>3</v>
      </c>
      <c r="K23" s="83">
        <v>5</v>
      </c>
      <c r="L23" s="83">
        <v>5</v>
      </c>
      <c r="M23" s="83">
        <v>2</v>
      </c>
    </row>
    <row r="24" spans="1:13" x14ac:dyDescent="0.25">
      <c r="A24" t="s">
        <v>882</v>
      </c>
      <c r="B24" t="s">
        <v>883</v>
      </c>
      <c r="C24" t="s">
        <v>855</v>
      </c>
      <c r="D24" s="80">
        <v>14687.3</v>
      </c>
      <c r="E24" s="81">
        <v>0.14403070358525299</v>
      </c>
      <c r="F24" s="83">
        <v>3</v>
      </c>
      <c r="G24" s="83">
        <v>1</v>
      </c>
      <c r="H24" s="83">
        <v>1</v>
      </c>
      <c r="I24" s="83">
        <v>5</v>
      </c>
      <c r="J24" s="83">
        <v>4</v>
      </c>
      <c r="K24" s="83">
        <v>5</v>
      </c>
      <c r="L24" s="83">
        <v>5</v>
      </c>
      <c r="M24" s="83">
        <v>3</v>
      </c>
    </row>
    <row r="25" spans="1:13" x14ac:dyDescent="0.25">
      <c r="A25" t="s">
        <v>884</v>
      </c>
      <c r="B25" t="s">
        <v>885</v>
      </c>
      <c r="C25" t="s">
        <v>855</v>
      </c>
      <c r="D25" s="80">
        <v>16228.1</v>
      </c>
      <c r="E25" s="81">
        <v>0.37432609870422501</v>
      </c>
      <c r="F25" s="83">
        <v>4</v>
      </c>
      <c r="G25" s="83">
        <v>3</v>
      </c>
      <c r="H25" s="83">
        <v>1</v>
      </c>
      <c r="I25" s="83">
        <v>4</v>
      </c>
      <c r="J25" s="83">
        <v>4</v>
      </c>
      <c r="K25" s="83">
        <v>5</v>
      </c>
      <c r="L25" s="83">
        <v>5</v>
      </c>
      <c r="M25" s="83">
        <v>2</v>
      </c>
    </row>
    <row r="26" spans="1:13" x14ac:dyDescent="0.25">
      <c r="A26" t="s">
        <v>886</v>
      </c>
      <c r="B26" t="s">
        <v>887</v>
      </c>
      <c r="C26" t="s">
        <v>855</v>
      </c>
      <c r="D26" s="80">
        <v>11751.6</v>
      </c>
      <c r="E26" s="81">
        <v>0.73021879554545099</v>
      </c>
      <c r="F26" s="83" t="s">
        <v>854</v>
      </c>
      <c r="G26" s="83">
        <v>5</v>
      </c>
      <c r="H26" s="83">
        <v>1</v>
      </c>
      <c r="I26" s="83">
        <v>3</v>
      </c>
      <c r="J26" s="83">
        <v>5</v>
      </c>
      <c r="K26" s="83">
        <v>5</v>
      </c>
      <c r="L26" s="83">
        <v>3</v>
      </c>
      <c r="M26" s="83">
        <v>4</v>
      </c>
    </row>
    <row r="27" spans="1:13" x14ac:dyDescent="0.25">
      <c r="A27" t="s">
        <v>888</v>
      </c>
      <c r="B27" t="s">
        <v>889</v>
      </c>
      <c r="C27" t="s">
        <v>855</v>
      </c>
      <c r="D27" s="80">
        <v>13906.5</v>
      </c>
      <c r="E27" s="81">
        <v>-0.29035438907271199</v>
      </c>
      <c r="F27" s="83">
        <v>2</v>
      </c>
      <c r="G27" s="83">
        <v>5</v>
      </c>
      <c r="H27" s="83">
        <v>1</v>
      </c>
      <c r="I27" s="83">
        <v>1</v>
      </c>
      <c r="J27" s="83">
        <v>5</v>
      </c>
      <c r="K27" s="83">
        <v>5</v>
      </c>
      <c r="L27" s="83">
        <v>3</v>
      </c>
      <c r="M27" s="83">
        <v>4</v>
      </c>
    </row>
    <row r="28" spans="1:13" x14ac:dyDescent="0.25">
      <c r="A28" t="s">
        <v>890</v>
      </c>
      <c r="B28" t="s">
        <v>175</v>
      </c>
      <c r="C28" t="s">
        <v>855</v>
      </c>
      <c r="D28" s="80">
        <v>26086.7</v>
      </c>
      <c r="E28" s="81">
        <v>1.52818408127949</v>
      </c>
      <c r="F28" s="83" t="s">
        <v>856</v>
      </c>
      <c r="G28" s="83">
        <v>4</v>
      </c>
      <c r="H28" s="83">
        <v>3</v>
      </c>
      <c r="I28" s="83">
        <v>5</v>
      </c>
      <c r="J28" s="83">
        <v>1</v>
      </c>
      <c r="K28" s="83">
        <v>3</v>
      </c>
      <c r="L28" s="83">
        <v>3</v>
      </c>
      <c r="M28" s="83">
        <v>1</v>
      </c>
    </row>
    <row r="29" spans="1:13" x14ac:dyDescent="0.25">
      <c r="A29" t="s">
        <v>891</v>
      </c>
      <c r="B29" t="s">
        <v>892</v>
      </c>
      <c r="C29" t="s">
        <v>855</v>
      </c>
      <c r="D29" s="80">
        <v>18772.3</v>
      </c>
      <c r="E29" s="81">
        <v>0.68855095405586497</v>
      </c>
      <c r="F29" s="83" t="s">
        <v>854</v>
      </c>
      <c r="G29" s="83">
        <v>3</v>
      </c>
      <c r="H29" s="83">
        <v>2</v>
      </c>
      <c r="I29" s="83">
        <v>3</v>
      </c>
      <c r="J29" s="83">
        <v>3</v>
      </c>
      <c r="K29" s="83">
        <v>2</v>
      </c>
      <c r="L29" s="83">
        <v>5</v>
      </c>
      <c r="M29" s="83">
        <v>5</v>
      </c>
    </row>
    <row r="30" spans="1:13" x14ac:dyDescent="0.25">
      <c r="A30" t="s">
        <v>893</v>
      </c>
      <c r="B30" t="s">
        <v>894</v>
      </c>
      <c r="C30" t="s">
        <v>855</v>
      </c>
      <c r="D30" s="80">
        <v>8338.7999999999993</v>
      </c>
      <c r="E30" s="81">
        <v>1.0449376575329199</v>
      </c>
      <c r="F30" s="83" t="s">
        <v>856</v>
      </c>
      <c r="G30" s="83">
        <v>4</v>
      </c>
      <c r="H30" s="83">
        <v>3</v>
      </c>
      <c r="I30" s="83">
        <v>4</v>
      </c>
      <c r="J30" s="83">
        <v>3</v>
      </c>
      <c r="K30" s="83">
        <v>5</v>
      </c>
      <c r="L30" s="83">
        <v>4</v>
      </c>
      <c r="M30" s="83">
        <v>4</v>
      </c>
    </row>
    <row r="31" spans="1:13" x14ac:dyDescent="0.25">
      <c r="A31" t="s">
        <v>895</v>
      </c>
      <c r="B31" t="s">
        <v>896</v>
      </c>
      <c r="C31" t="s">
        <v>855</v>
      </c>
      <c r="D31" s="80">
        <v>4056.7</v>
      </c>
      <c r="E31" s="81">
        <v>0.73992386234288998</v>
      </c>
      <c r="F31" s="83" t="s">
        <v>854</v>
      </c>
      <c r="G31" s="83">
        <v>3</v>
      </c>
      <c r="H31" s="83">
        <v>1</v>
      </c>
      <c r="I31" s="83">
        <v>3</v>
      </c>
      <c r="J31" s="83">
        <v>3</v>
      </c>
      <c r="K31" s="83">
        <v>4</v>
      </c>
      <c r="L31" s="83">
        <v>4</v>
      </c>
      <c r="M31" s="83">
        <v>4</v>
      </c>
    </row>
    <row r="32" spans="1:13" x14ac:dyDescent="0.25">
      <c r="A32" t="s">
        <v>179</v>
      </c>
      <c r="B32" t="s">
        <v>180</v>
      </c>
      <c r="C32" t="s">
        <v>855</v>
      </c>
      <c r="D32" s="80">
        <v>20962.8</v>
      </c>
      <c r="E32" s="81">
        <v>1.13583678095006</v>
      </c>
      <c r="F32" s="83" t="s">
        <v>856</v>
      </c>
      <c r="G32" s="83">
        <v>5</v>
      </c>
      <c r="H32" s="83">
        <v>3</v>
      </c>
      <c r="I32" s="83">
        <v>2</v>
      </c>
      <c r="J32" s="83">
        <v>3</v>
      </c>
      <c r="K32" s="83">
        <v>4</v>
      </c>
      <c r="L32" s="83">
        <v>3</v>
      </c>
      <c r="M32" s="83">
        <v>3</v>
      </c>
    </row>
    <row r="33" spans="1:13" x14ac:dyDescent="0.25">
      <c r="A33" t="s">
        <v>181</v>
      </c>
      <c r="B33" t="s">
        <v>897</v>
      </c>
      <c r="C33" t="s">
        <v>855</v>
      </c>
      <c r="D33" s="80">
        <v>29361.599999999999</v>
      </c>
      <c r="E33" s="81">
        <v>1.2255947875802899</v>
      </c>
      <c r="F33" s="83" t="s">
        <v>856</v>
      </c>
      <c r="G33" s="83">
        <v>5</v>
      </c>
      <c r="H33" s="83">
        <v>5</v>
      </c>
      <c r="I33" s="83">
        <v>4</v>
      </c>
      <c r="J33" s="83">
        <v>2</v>
      </c>
      <c r="K33" s="83">
        <v>4</v>
      </c>
      <c r="L33" s="83">
        <v>2</v>
      </c>
      <c r="M33" s="83">
        <v>4</v>
      </c>
    </row>
    <row r="34" spans="1:13" x14ac:dyDescent="0.25">
      <c r="A34" t="s">
        <v>898</v>
      </c>
      <c r="B34" t="s">
        <v>182</v>
      </c>
      <c r="C34" t="s">
        <v>855</v>
      </c>
      <c r="D34" s="80">
        <v>66039.899999999994</v>
      </c>
      <c r="E34" s="81">
        <v>2.1592901838112701</v>
      </c>
      <c r="F34" s="83" t="s">
        <v>856</v>
      </c>
      <c r="G34" s="83">
        <v>5</v>
      </c>
      <c r="H34" s="83">
        <v>5</v>
      </c>
      <c r="I34" s="83">
        <v>5</v>
      </c>
      <c r="J34" s="83">
        <v>1</v>
      </c>
      <c r="K34" s="83">
        <v>2</v>
      </c>
      <c r="L34" s="83">
        <v>4</v>
      </c>
      <c r="M34" s="83">
        <v>2</v>
      </c>
    </row>
    <row r="35" spans="1:13" x14ac:dyDescent="0.25">
      <c r="A35" t="s">
        <v>899</v>
      </c>
      <c r="B35" t="s">
        <v>900</v>
      </c>
      <c r="C35" t="s">
        <v>855</v>
      </c>
      <c r="D35" s="80">
        <v>41284.5</v>
      </c>
      <c r="E35" s="81">
        <v>1.5971801999990001</v>
      </c>
      <c r="F35" s="83" t="s">
        <v>856</v>
      </c>
      <c r="G35" s="83">
        <v>5</v>
      </c>
      <c r="H35" s="83">
        <v>2</v>
      </c>
      <c r="I35" s="83">
        <v>4</v>
      </c>
      <c r="J35" s="83">
        <v>2</v>
      </c>
      <c r="K35" s="83">
        <v>3</v>
      </c>
      <c r="L35" s="83">
        <v>3</v>
      </c>
      <c r="M35" s="83">
        <v>2</v>
      </c>
    </row>
    <row r="36" spans="1:13" x14ac:dyDescent="0.25">
      <c r="A36" t="s">
        <v>901</v>
      </c>
      <c r="B36" t="s">
        <v>184</v>
      </c>
      <c r="C36" t="s">
        <v>855</v>
      </c>
      <c r="D36" s="80">
        <v>59224.800000000003</v>
      </c>
      <c r="E36" s="81">
        <v>0.54676881692110102</v>
      </c>
      <c r="F36" s="83" t="s">
        <v>854</v>
      </c>
      <c r="G36" s="83">
        <v>2</v>
      </c>
      <c r="H36" s="83">
        <v>3</v>
      </c>
      <c r="I36" s="83">
        <v>5</v>
      </c>
      <c r="J36" s="83">
        <v>1</v>
      </c>
      <c r="K36" s="83">
        <v>1</v>
      </c>
      <c r="L36" s="83">
        <v>3</v>
      </c>
      <c r="M36" s="83">
        <v>1</v>
      </c>
    </row>
    <row r="37" spans="1:13" x14ac:dyDescent="0.25">
      <c r="A37" t="s">
        <v>902</v>
      </c>
      <c r="B37" t="s">
        <v>903</v>
      </c>
      <c r="C37" t="s">
        <v>855</v>
      </c>
      <c r="D37" s="80">
        <v>88500.4</v>
      </c>
      <c r="E37" s="81">
        <v>-8.26192676990396E-2</v>
      </c>
      <c r="F37" s="83">
        <v>3</v>
      </c>
      <c r="G37" s="83">
        <v>5</v>
      </c>
      <c r="H37" s="83">
        <v>1</v>
      </c>
      <c r="I37" s="83">
        <v>2</v>
      </c>
      <c r="J37" s="83">
        <v>5</v>
      </c>
      <c r="K37" s="83">
        <v>4</v>
      </c>
      <c r="L37" s="83">
        <v>2</v>
      </c>
      <c r="M37" s="83">
        <v>4</v>
      </c>
    </row>
    <row r="38" spans="1:13" x14ac:dyDescent="0.25">
      <c r="A38" t="s">
        <v>904</v>
      </c>
      <c r="B38" t="s">
        <v>905</v>
      </c>
      <c r="C38" t="s">
        <v>855</v>
      </c>
      <c r="D38" s="80">
        <v>12788.3</v>
      </c>
      <c r="E38" s="81">
        <v>1.8488012989468201</v>
      </c>
      <c r="F38" s="83" t="s">
        <v>856</v>
      </c>
      <c r="G38" s="83">
        <v>5</v>
      </c>
      <c r="H38" s="83">
        <v>1</v>
      </c>
      <c r="I38" s="83">
        <v>5</v>
      </c>
      <c r="J38" s="83">
        <v>3</v>
      </c>
      <c r="K38" s="83">
        <v>3</v>
      </c>
      <c r="L38" s="83">
        <v>2</v>
      </c>
      <c r="M38" s="83">
        <v>2</v>
      </c>
    </row>
    <row r="39" spans="1:13" x14ac:dyDescent="0.25">
      <c r="A39" t="s">
        <v>906</v>
      </c>
      <c r="B39" t="s">
        <v>907</v>
      </c>
      <c r="C39" t="s">
        <v>855</v>
      </c>
      <c r="D39" s="80">
        <v>12440.7</v>
      </c>
      <c r="E39" s="81">
        <v>-1.19566748354543</v>
      </c>
      <c r="F39" s="83">
        <v>1</v>
      </c>
      <c r="G39" s="83">
        <v>2</v>
      </c>
      <c r="H39" s="83">
        <v>1</v>
      </c>
      <c r="I39" s="83">
        <v>5</v>
      </c>
      <c r="J39" s="83">
        <v>5</v>
      </c>
      <c r="K39" s="83">
        <v>5</v>
      </c>
      <c r="L39" s="83">
        <v>4</v>
      </c>
      <c r="M39" s="83">
        <v>5</v>
      </c>
    </row>
    <row r="40" spans="1:13" x14ac:dyDescent="0.25">
      <c r="A40" t="s">
        <v>908</v>
      </c>
      <c r="B40" t="s">
        <v>187</v>
      </c>
      <c r="C40" t="s">
        <v>855</v>
      </c>
      <c r="D40" s="80">
        <v>83434.399999999994</v>
      </c>
      <c r="E40" s="81">
        <v>0.57310924063562296</v>
      </c>
      <c r="F40" s="83" t="s">
        <v>854</v>
      </c>
      <c r="G40" s="83">
        <v>4</v>
      </c>
      <c r="H40" s="83">
        <v>2</v>
      </c>
      <c r="I40" s="83">
        <v>3</v>
      </c>
      <c r="J40" s="83">
        <v>4</v>
      </c>
      <c r="K40" s="83">
        <v>4</v>
      </c>
      <c r="L40" s="83">
        <v>3</v>
      </c>
      <c r="M40" s="83">
        <v>2</v>
      </c>
    </row>
    <row r="41" spans="1:13" x14ac:dyDescent="0.25">
      <c r="A41" t="s">
        <v>909</v>
      </c>
      <c r="B41" t="s">
        <v>910</v>
      </c>
      <c r="C41" t="s">
        <v>855</v>
      </c>
      <c r="D41" s="80">
        <v>9347.4</v>
      </c>
      <c r="E41" s="81">
        <v>-0.14079921822864899</v>
      </c>
      <c r="F41" s="83">
        <v>3</v>
      </c>
      <c r="G41" s="83">
        <v>4</v>
      </c>
      <c r="H41" s="83">
        <v>4</v>
      </c>
      <c r="I41" s="83">
        <v>3</v>
      </c>
      <c r="J41" s="83">
        <v>5</v>
      </c>
      <c r="K41" s="83">
        <v>3</v>
      </c>
      <c r="L41" s="83">
        <v>4</v>
      </c>
      <c r="M41" s="83">
        <v>3</v>
      </c>
    </row>
    <row r="42" spans="1:13" x14ac:dyDescent="0.25">
      <c r="A42" t="s">
        <v>911</v>
      </c>
      <c r="B42" t="s">
        <v>912</v>
      </c>
      <c r="C42" t="s">
        <v>855</v>
      </c>
      <c r="D42" s="80">
        <v>15840.9</v>
      </c>
      <c r="E42" s="81">
        <v>0.42686411210952702</v>
      </c>
      <c r="F42" s="83">
        <v>4</v>
      </c>
      <c r="G42" s="83">
        <v>3</v>
      </c>
      <c r="H42" s="83">
        <v>2</v>
      </c>
      <c r="I42" s="83">
        <v>5</v>
      </c>
      <c r="J42" s="83">
        <v>3</v>
      </c>
      <c r="K42" s="83">
        <v>3</v>
      </c>
      <c r="L42" s="83">
        <v>5</v>
      </c>
      <c r="M42" s="83">
        <v>2</v>
      </c>
    </row>
    <row r="43" spans="1:13" x14ac:dyDescent="0.25">
      <c r="A43" t="s">
        <v>913</v>
      </c>
      <c r="B43" t="s">
        <v>914</v>
      </c>
      <c r="C43" t="s">
        <v>855</v>
      </c>
      <c r="D43" s="80">
        <v>15846.6</v>
      </c>
      <c r="E43" s="81">
        <v>-0.69333785430830197</v>
      </c>
      <c r="F43" s="83">
        <v>1</v>
      </c>
      <c r="G43" s="83">
        <v>1</v>
      </c>
      <c r="H43" s="83">
        <v>2</v>
      </c>
      <c r="I43" s="83">
        <v>4</v>
      </c>
      <c r="J43" s="83">
        <v>1</v>
      </c>
      <c r="K43" s="83">
        <v>1</v>
      </c>
      <c r="L43" s="83">
        <v>4</v>
      </c>
      <c r="M43" s="83">
        <v>1</v>
      </c>
    </row>
    <row r="44" spans="1:13" x14ac:dyDescent="0.25">
      <c r="A44" t="s">
        <v>915</v>
      </c>
      <c r="B44" t="s">
        <v>189</v>
      </c>
      <c r="C44" t="s">
        <v>855</v>
      </c>
      <c r="D44" s="80">
        <v>5811</v>
      </c>
      <c r="E44" s="81">
        <v>0.60392966531741199</v>
      </c>
      <c r="F44" s="83" t="s">
        <v>854</v>
      </c>
      <c r="G44" s="83">
        <v>4</v>
      </c>
      <c r="H44" s="83">
        <v>2</v>
      </c>
      <c r="I44" s="83">
        <v>3</v>
      </c>
      <c r="J44" s="83">
        <v>4</v>
      </c>
      <c r="K44" s="83">
        <v>4</v>
      </c>
      <c r="L44" s="83">
        <v>4</v>
      </c>
      <c r="M44" s="83">
        <v>4</v>
      </c>
    </row>
    <row r="45" spans="1:13" x14ac:dyDescent="0.25">
      <c r="A45" t="s">
        <v>916</v>
      </c>
      <c r="B45" t="s">
        <v>191</v>
      </c>
      <c r="C45" t="s">
        <v>855</v>
      </c>
      <c r="D45" s="80">
        <v>86179.4</v>
      </c>
      <c r="E45" s="81">
        <v>-0.42538182447261602</v>
      </c>
      <c r="F45" s="83">
        <v>2</v>
      </c>
      <c r="G45" s="83">
        <v>2</v>
      </c>
      <c r="H45" s="83">
        <v>3</v>
      </c>
      <c r="I45" s="83">
        <v>3</v>
      </c>
      <c r="J45" s="83">
        <v>3</v>
      </c>
      <c r="K45" s="83">
        <v>1</v>
      </c>
      <c r="L45" s="83">
        <v>1</v>
      </c>
      <c r="M45" s="83">
        <v>4</v>
      </c>
    </row>
    <row r="46" spans="1:13" x14ac:dyDescent="0.25">
      <c r="A46" t="s">
        <v>917</v>
      </c>
      <c r="B46" t="s">
        <v>44</v>
      </c>
      <c r="C46" t="s">
        <v>855</v>
      </c>
      <c r="D46" s="80">
        <v>26998.5</v>
      </c>
      <c r="E46" s="81">
        <v>0.63928144460615299</v>
      </c>
      <c r="F46" s="83" t="s">
        <v>854</v>
      </c>
      <c r="G46" s="83">
        <v>4</v>
      </c>
      <c r="H46" s="83">
        <v>5</v>
      </c>
      <c r="I46" s="83">
        <v>4</v>
      </c>
      <c r="J46" s="83">
        <v>2</v>
      </c>
      <c r="K46" s="83">
        <v>1</v>
      </c>
      <c r="L46" s="83">
        <v>1</v>
      </c>
      <c r="M46" s="83">
        <v>5</v>
      </c>
    </row>
    <row r="47" spans="1:13" x14ac:dyDescent="0.25">
      <c r="A47" t="s">
        <v>918</v>
      </c>
      <c r="B47" t="s">
        <v>919</v>
      </c>
      <c r="C47" t="s">
        <v>855</v>
      </c>
      <c r="D47" s="80">
        <v>42998.2</v>
      </c>
      <c r="E47" s="81">
        <v>-0.786701096740825</v>
      </c>
      <c r="F47" s="83">
        <v>1</v>
      </c>
      <c r="G47" s="83">
        <v>4</v>
      </c>
      <c r="H47" s="83">
        <v>2</v>
      </c>
      <c r="I47" s="83">
        <v>1</v>
      </c>
      <c r="J47" s="83">
        <v>4</v>
      </c>
      <c r="K47" s="83">
        <v>2</v>
      </c>
      <c r="L47" s="83">
        <v>2</v>
      </c>
      <c r="M47" s="83">
        <v>5</v>
      </c>
    </row>
    <row r="48" spans="1:13" x14ac:dyDescent="0.25">
      <c r="A48" t="s">
        <v>920</v>
      </c>
      <c r="B48" t="s">
        <v>46</v>
      </c>
      <c r="C48" t="s">
        <v>855</v>
      </c>
      <c r="D48" s="80">
        <v>26397</v>
      </c>
      <c r="E48" s="81">
        <v>0.485246221662123</v>
      </c>
      <c r="F48" s="83">
        <v>4</v>
      </c>
      <c r="G48" s="83">
        <v>4</v>
      </c>
      <c r="H48" s="83">
        <v>3</v>
      </c>
      <c r="I48" s="83">
        <v>4</v>
      </c>
      <c r="J48" s="83">
        <v>2</v>
      </c>
      <c r="K48" s="83">
        <v>1</v>
      </c>
      <c r="L48" s="83">
        <v>2</v>
      </c>
      <c r="M48" s="83">
        <v>3</v>
      </c>
    </row>
    <row r="49" spans="1:13" x14ac:dyDescent="0.25">
      <c r="A49" t="s">
        <v>921</v>
      </c>
      <c r="B49" t="s">
        <v>192</v>
      </c>
      <c r="C49" t="s">
        <v>855</v>
      </c>
      <c r="D49" s="80">
        <v>47034.400000000001</v>
      </c>
      <c r="E49" s="81">
        <v>1.59665521401597</v>
      </c>
      <c r="F49" s="83" t="s">
        <v>856</v>
      </c>
      <c r="G49" s="83">
        <v>5</v>
      </c>
      <c r="H49" s="83">
        <v>2</v>
      </c>
      <c r="I49" s="83">
        <v>4</v>
      </c>
      <c r="J49" s="83">
        <v>2</v>
      </c>
      <c r="K49" s="83">
        <v>1</v>
      </c>
      <c r="L49" s="83">
        <v>2</v>
      </c>
      <c r="M49" s="83">
        <v>3</v>
      </c>
    </row>
    <row r="50" spans="1:13" x14ac:dyDescent="0.25">
      <c r="A50" t="s">
        <v>922</v>
      </c>
      <c r="B50" t="s">
        <v>193</v>
      </c>
      <c r="C50" t="s">
        <v>855</v>
      </c>
      <c r="D50" s="80">
        <v>100611.7</v>
      </c>
      <c r="E50" s="81">
        <v>0.150063043175753</v>
      </c>
      <c r="F50" s="83">
        <v>3</v>
      </c>
      <c r="G50" s="83">
        <v>1</v>
      </c>
      <c r="H50" s="83">
        <v>4</v>
      </c>
      <c r="I50" s="83">
        <v>5</v>
      </c>
      <c r="J50" s="83">
        <v>1</v>
      </c>
      <c r="K50" s="83">
        <v>1</v>
      </c>
      <c r="L50" s="83">
        <v>1</v>
      </c>
      <c r="M50" s="83">
        <v>1</v>
      </c>
    </row>
    <row r="51" spans="1:13" x14ac:dyDescent="0.25">
      <c r="A51" t="s">
        <v>923</v>
      </c>
      <c r="B51" t="s">
        <v>197</v>
      </c>
      <c r="C51" t="s">
        <v>855</v>
      </c>
      <c r="D51" s="80">
        <v>27024.2</v>
      </c>
      <c r="E51" s="81">
        <v>0.72165426148043699</v>
      </c>
      <c r="F51" s="83" t="s">
        <v>854</v>
      </c>
      <c r="G51" s="83">
        <v>5</v>
      </c>
      <c r="H51" s="83">
        <v>4</v>
      </c>
      <c r="I51" s="83">
        <v>3</v>
      </c>
      <c r="J51" s="83">
        <v>1</v>
      </c>
      <c r="K51" s="83">
        <v>1</v>
      </c>
      <c r="L51" s="83">
        <v>3</v>
      </c>
      <c r="M51" s="83">
        <v>3</v>
      </c>
    </row>
    <row r="52" spans="1:13" x14ac:dyDescent="0.25">
      <c r="A52" t="s">
        <v>1019</v>
      </c>
      <c r="B52" t="s">
        <v>198</v>
      </c>
      <c r="C52" t="s">
        <v>855</v>
      </c>
      <c r="D52" s="80">
        <v>91853.5</v>
      </c>
      <c r="E52" s="81">
        <v>0.81668969471966402</v>
      </c>
      <c r="F52" s="83" t="s">
        <v>854</v>
      </c>
      <c r="G52" s="83">
        <v>2</v>
      </c>
      <c r="H52" s="83">
        <v>5</v>
      </c>
      <c r="I52" s="83">
        <v>5</v>
      </c>
      <c r="J52" s="83">
        <v>1</v>
      </c>
      <c r="K52" s="83">
        <v>1</v>
      </c>
      <c r="L52" s="83">
        <v>3</v>
      </c>
      <c r="M52" s="83">
        <v>1</v>
      </c>
    </row>
    <row r="53" spans="1:13" x14ac:dyDescent="0.25">
      <c r="A53" t="s">
        <v>925</v>
      </c>
      <c r="B53" t="s">
        <v>926</v>
      </c>
      <c r="C53" t="s">
        <v>855</v>
      </c>
      <c r="D53" s="80">
        <v>16745.400000000001</v>
      </c>
      <c r="E53" s="81">
        <v>1.12999200351877</v>
      </c>
      <c r="F53" s="83" t="s">
        <v>856</v>
      </c>
      <c r="G53" s="83">
        <v>4</v>
      </c>
      <c r="H53" s="83">
        <v>3</v>
      </c>
      <c r="I53" s="83">
        <v>5</v>
      </c>
      <c r="J53" s="83">
        <v>2</v>
      </c>
      <c r="K53" s="83">
        <v>3</v>
      </c>
      <c r="L53" s="83">
        <v>1</v>
      </c>
      <c r="M53" s="83">
        <v>3</v>
      </c>
    </row>
    <row r="54" spans="1:13" x14ac:dyDescent="0.25">
      <c r="A54" t="s">
        <v>927</v>
      </c>
      <c r="B54" t="s">
        <v>928</v>
      </c>
      <c r="C54" t="s">
        <v>855</v>
      </c>
      <c r="D54" s="80">
        <v>54531.9</v>
      </c>
      <c r="E54" s="81">
        <v>0.22697664020827499</v>
      </c>
      <c r="F54" s="83">
        <v>4</v>
      </c>
      <c r="G54" s="83">
        <v>2</v>
      </c>
      <c r="H54" s="83">
        <v>3</v>
      </c>
      <c r="I54" s="83">
        <v>5</v>
      </c>
      <c r="J54" s="83">
        <v>1</v>
      </c>
      <c r="K54" s="83">
        <v>1</v>
      </c>
      <c r="L54" s="83">
        <v>2</v>
      </c>
      <c r="M54" s="83">
        <v>1</v>
      </c>
    </row>
    <row r="55" spans="1:13" x14ac:dyDescent="0.25">
      <c r="A55" t="s">
        <v>929</v>
      </c>
      <c r="B55" t="s">
        <v>205</v>
      </c>
      <c r="C55" t="s">
        <v>855</v>
      </c>
      <c r="D55" s="80">
        <v>10200.1</v>
      </c>
      <c r="E55" s="81">
        <v>0.53134365507460501</v>
      </c>
      <c r="F55" s="83" t="s">
        <v>854</v>
      </c>
      <c r="G55" s="83">
        <v>1</v>
      </c>
      <c r="H55" s="83">
        <v>5</v>
      </c>
      <c r="I55" s="83">
        <v>4</v>
      </c>
      <c r="J55" s="83">
        <v>1</v>
      </c>
      <c r="K55" s="83">
        <v>1</v>
      </c>
      <c r="L55" s="83">
        <v>3</v>
      </c>
      <c r="M55" s="83">
        <v>3</v>
      </c>
    </row>
    <row r="56" spans="1:13" x14ac:dyDescent="0.25">
      <c r="A56" t="s">
        <v>930</v>
      </c>
      <c r="B56" t="s">
        <v>931</v>
      </c>
      <c r="C56" t="s">
        <v>855</v>
      </c>
      <c r="D56" s="80">
        <v>7355.9</v>
      </c>
      <c r="E56" s="81">
        <v>-0.89749706713802302</v>
      </c>
      <c r="F56" s="83">
        <v>1</v>
      </c>
      <c r="G56" s="83">
        <v>2</v>
      </c>
      <c r="H56" s="83">
        <v>4</v>
      </c>
      <c r="I56" s="83">
        <v>5</v>
      </c>
      <c r="J56" s="83">
        <v>1</v>
      </c>
      <c r="K56" s="83">
        <v>1</v>
      </c>
      <c r="L56" s="83">
        <v>5</v>
      </c>
      <c r="M56" s="83">
        <v>1</v>
      </c>
    </row>
    <row r="57" spans="1:13" x14ac:dyDescent="0.25">
      <c r="A57" t="s">
        <v>932</v>
      </c>
      <c r="B57" t="s">
        <v>686</v>
      </c>
      <c r="C57" t="s">
        <v>855</v>
      </c>
      <c r="D57" s="80">
        <v>12353.8</v>
      </c>
      <c r="E57" s="81">
        <v>-0.224713042109838</v>
      </c>
      <c r="F57" s="83">
        <v>2</v>
      </c>
      <c r="G57" s="83">
        <v>1</v>
      </c>
      <c r="H57" s="83">
        <v>3</v>
      </c>
      <c r="I57" s="83">
        <v>5</v>
      </c>
      <c r="J57" s="83">
        <v>2</v>
      </c>
      <c r="K57" s="83">
        <v>1</v>
      </c>
      <c r="L57" s="83">
        <v>3</v>
      </c>
      <c r="M57" s="83">
        <v>3</v>
      </c>
    </row>
    <row r="58" spans="1:13" x14ac:dyDescent="0.25">
      <c r="A58" t="s">
        <v>933</v>
      </c>
      <c r="B58" t="s">
        <v>934</v>
      </c>
      <c r="C58" t="s">
        <v>855</v>
      </c>
      <c r="D58" s="80">
        <v>25682.9</v>
      </c>
      <c r="E58" s="81">
        <v>1.1920101520886299</v>
      </c>
      <c r="F58" s="83" t="s">
        <v>856</v>
      </c>
      <c r="G58" s="83">
        <v>2</v>
      </c>
      <c r="H58" s="83">
        <v>4</v>
      </c>
      <c r="I58" s="83">
        <v>5</v>
      </c>
      <c r="J58" s="83">
        <v>1</v>
      </c>
      <c r="K58" s="83">
        <v>2</v>
      </c>
      <c r="L58" s="83">
        <v>4</v>
      </c>
      <c r="M58" s="83">
        <v>3</v>
      </c>
    </row>
    <row r="59" spans="1:13" x14ac:dyDescent="0.25">
      <c r="A59" t="s">
        <v>935</v>
      </c>
      <c r="B59" t="s">
        <v>936</v>
      </c>
      <c r="C59" t="s">
        <v>855</v>
      </c>
      <c r="D59" s="80">
        <v>9728.2000000000007</v>
      </c>
      <c r="E59" s="81">
        <v>0.21069333852765401</v>
      </c>
      <c r="F59" s="83">
        <v>4</v>
      </c>
      <c r="G59" s="83">
        <v>3</v>
      </c>
      <c r="H59" s="83">
        <v>4</v>
      </c>
      <c r="I59" s="83">
        <v>4</v>
      </c>
      <c r="J59" s="83">
        <v>1</v>
      </c>
      <c r="K59" s="83">
        <v>1</v>
      </c>
      <c r="L59" s="83">
        <v>4</v>
      </c>
      <c r="M59" s="83">
        <v>2</v>
      </c>
    </row>
    <row r="60" spans="1:13" x14ac:dyDescent="0.25">
      <c r="A60" t="s">
        <v>937</v>
      </c>
      <c r="B60" t="s">
        <v>701</v>
      </c>
      <c r="C60" t="s">
        <v>855</v>
      </c>
      <c r="D60" s="80">
        <v>4895.8999999999996</v>
      </c>
      <c r="E60" s="81">
        <v>-0.48722156377099901</v>
      </c>
      <c r="F60" s="83">
        <v>2</v>
      </c>
      <c r="G60" s="83">
        <v>1</v>
      </c>
      <c r="H60" s="83">
        <v>3</v>
      </c>
      <c r="I60" s="83">
        <v>5</v>
      </c>
      <c r="J60" s="83">
        <v>1</v>
      </c>
      <c r="K60" s="83">
        <v>1</v>
      </c>
      <c r="L60" s="83">
        <v>5</v>
      </c>
      <c r="M60" s="83">
        <v>1</v>
      </c>
    </row>
    <row r="61" spans="1:13" x14ac:dyDescent="0.25">
      <c r="A61" t="s">
        <v>938</v>
      </c>
      <c r="B61" t="s">
        <v>214</v>
      </c>
      <c r="C61" t="s">
        <v>855</v>
      </c>
      <c r="D61" s="80">
        <v>48994.6</v>
      </c>
      <c r="E61" s="81">
        <v>-0.42166817899890702</v>
      </c>
      <c r="F61" s="83">
        <v>2</v>
      </c>
      <c r="G61" s="83">
        <v>4</v>
      </c>
      <c r="H61" s="83">
        <v>2</v>
      </c>
      <c r="I61" s="83">
        <v>2</v>
      </c>
      <c r="J61" s="83">
        <v>4</v>
      </c>
      <c r="K61" s="83">
        <v>5</v>
      </c>
      <c r="L61" s="83">
        <v>2</v>
      </c>
      <c r="M61" s="83">
        <v>5</v>
      </c>
    </row>
    <row r="62" spans="1:13" x14ac:dyDescent="0.25">
      <c r="A62" t="s">
        <v>939</v>
      </c>
      <c r="B62" t="s">
        <v>215</v>
      </c>
      <c r="C62" t="s">
        <v>855</v>
      </c>
      <c r="D62" s="80">
        <v>86986.1</v>
      </c>
      <c r="E62" s="81">
        <v>-0.25310527264927901</v>
      </c>
      <c r="F62" s="83">
        <v>2</v>
      </c>
      <c r="G62" s="83">
        <v>4</v>
      </c>
      <c r="H62" s="83">
        <v>2</v>
      </c>
      <c r="I62" s="83">
        <v>2</v>
      </c>
      <c r="J62" s="83">
        <v>3</v>
      </c>
      <c r="K62" s="83">
        <v>3</v>
      </c>
      <c r="L62" s="83">
        <v>2</v>
      </c>
      <c r="M62" s="83">
        <v>4</v>
      </c>
    </row>
    <row r="63" spans="1:13" x14ac:dyDescent="0.25">
      <c r="A63" t="s">
        <v>940</v>
      </c>
      <c r="B63" t="s">
        <v>216</v>
      </c>
      <c r="C63" t="s">
        <v>855</v>
      </c>
      <c r="D63" s="80">
        <v>39062.699999999997</v>
      </c>
      <c r="E63" s="81">
        <v>0.59248064803784295</v>
      </c>
      <c r="F63" s="83" t="s">
        <v>854</v>
      </c>
      <c r="G63" s="83">
        <v>5</v>
      </c>
      <c r="H63" s="83">
        <v>3</v>
      </c>
      <c r="I63" s="83">
        <v>4</v>
      </c>
      <c r="J63" s="83">
        <v>1</v>
      </c>
      <c r="K63" s="83">
        <v>2</v>
      </c>
      <c r="L63" s="83">
        <v>3</v>
      </c>
      <c r="M63" s="83">
        <v>1</v>
      </c>
    </row>
    <row r="64" spans="1:13" x14ac:dyDescent="0.25">
      <c r="A64" t="s">
        <v>941</v>
      </c>
      <c r="B64" t="s">
        <v>218</v>
      </c>
      <c r="C64" t="s">
        <v>855</v>
      </c>
      <c r="D64" s="80">
        <v>56465.599999999999</v>
      </c>
      <c r="E64" s="81">
        <v>0.305421504756544</v>
      </c>
      <c r="F64" s="83">
        <v>4</v>
      </c>
      <c r="G64" s="83">
        <v>5</v>
      </c>
      <c r="H64" s="83">
        <v>3</v>
      </c>
      <c r="I64" s="83">
        <v>4</v>
      </c>
      <c r="J64" s="83">
        <v>2</v>
      </c>
      <c r="K64" s="83">
        <v>2</v>
      </c>
      <c r="L64" s="83">
        <v>3</v>
      </c>
      <c r="M64" s="83">
        <v>3</v>
      </c>
    </row>
    <row r="65" spans="1:13" x14ac:dyDescent="0.25">
      <c r="A65" t="s">
        <v>942</v>
      </c>
      <c r="B65" t="s">
        <v>219</v>
      </c>
      <c r="C65" t="s">
        <v>855</v>
      </c>
      <c r="D65" s="80">
        <v>98678.399999999994</v>
      </c>
      <c r="E65" s="81">
        <v>-0.29738793731381802</v>
      </c>
      <c r="F65" s="83">
        <v>2</v>
      </c>
      <c r="G65" s="83">
        <v>1</v>
      </c>
      <c r="H65" s="83">
        <v>3</v>
      </c>
      <c r="I65" s="83">
        <v>4</v>
      </c>
      <c r="J65" s="83">
        <v>1</v>
      </c>
      <c r="K65" s="83">
        <v>1</v>
      </c>
      <c r="L65" s="83">
        <v>1</v>
      </c>
      <c r="M65" s="83">
        <v>1</v>
      </c>
    </row>
    <row r="66" spans="1:13" x14ac:dyDescent="0.25">
      <c r="A66" t="s">
        <v>943</v>
      </c>
      <c r="B66" t="s">
        <v>222</v>
      </c>
      <c r="C66" t="s">
        <v>855</v>
      </c>
      <c r="D66" s="80">
        <v>25700</v>
      </c>
      <c r="E66" s="81">
        <v>0.65821997839804003</v>
      </c>
      <c r="F66" s="83" t="s">
        <v>854</v>
      </c>
      <c r="G66" s="83">
        <v>4</v>
      </c>
      <c r="H66" s="83">
        <v>5</v>
      </c>
      <c r="I66" s="83">
        <v>4</v>
      </c>
      <c r="J66" s="83">
        <v>2</v>
      </c>
      <c r="K66" s="83">
        <v>5</v>
      </c>
      <c r="L66" s="83">
        <v>3</v>
      </c>
      <c r="M66" s="83">
        <v>4</v>
      </c>
    </row>
    <row r="67" spans="1:13" x14ac:dyDescent="0.25">
      <c r="A67" t="s">
        <v>944</v>
      </c>
      <c r="B67" t="s">
        <v>66</v>
      </c>
      <c r="C67" t="s">
        <v>855</v>
      </c>
      <c r="D67" s="80">
        <v>58345.2</v>
      </c>
      <c r="E67" s="81">
        <v>0.326241188915247</v>
      </c>
      <c r="F67" s="83">
        <v>4</v>
      </c>
      <c r="G67" s="83">
        <v>5</v>
      </c>
      <c r="H67" s="83">
        <v>2</v>
      </c>
      <c r="I67" s="83">
        <v>2</v>
      </c>
      <c r="J67" s="83">
        <v>4</v>
      </c>
      <c r="K67" s="83">
        <v>5</v>
      </c>
      <c r="L67" s="83">
        <v>1</v>
      </c>
      <c r="M67" s="83">
        <v>5</v>
      </c>
    </row>
    <row r="68" spans="1:13" x14ac:dyDescent="0.25">
      <c r="A68" t="s">
        <v>945</v>
      </c>
      <c r="B68" t="s">
        <v>223</v>
      </c>
      <c r="C68" t="s">
        <v>855</v>
      </c>
      <c r="D68" s="80">
        <v>45747</v>
      </c>
      <c r="E68" s="81">
        <v>0.16894416231173501</v>
      </c>
      <c r="F68" s="83">
        <v>4</v>
      </c>
      <c r="G68" s="83">
        <v>5</v>
      </c>
      <c r="H68" s="83">
        <v>2</v>
      </c>
      <c r="I68" s="83">
        <v>2</v>
      </c>
      <c r="J68" s="83">
        <v>5</v>
      </c>
      <c r="K68" s="83">
        <v>5</v>
      </c>
      <c r="L68" s="83">
        <v>1</v>
      </c>
      <c r="M68" s="83">
        <v>4</v>
      </c>
    </row>
    <row r="69" spans="1:13" x14ac:dyDescent="0.25">
      <c r="A69" t="s">
        <v>946</v>
      </c>
      <c r="B69" t="s">
        <v>769</v>
      </c>
      <c r="C69" t="s">
        <v>855</v>
      </c>
      <c r="D69" s="80">
        <v>6582.7</v>
      </c>
      <c r="E69" s="81">
        <v>0.17777189366332399</v>
      </c>
      <c r="F69" s="83">
        <v>4</v>
      </c>
      <c r="G69" s="83">
        <v>2</v>
      </c>
      <c r="H69" s="83">
        <v>3</v>
      </c>
      <c r="I69" s="83">
        <v>3</v>
      </c>
      <c r="J69" s="83">
        <v>2</v>
      </c>
      <c r="K69" s="83">
        <v>2</v>
      </c>
      <c r="L69" s="83">
        <v>2</v>
      </c>
      <c r="M69" s="83">
        <v>1</v>
      </c>
    </row>
    <row r="70" spans="1:13" x14ac:dyDescent="0.25">
      <c r="A70" t="s">
        <v>947</v>
      </c>
      <c r="B70" t="s">
        <v>70</v>
      </c>
      <c r="C70" t="s">
        <v>855</v>
      </c>
      <c r="D70" s="80">
        <v>15215.5</v>
      </c>
      <c r="E70" s="81">
        <v>0.69477846006447297</v>
      </c>
      <c r="F70" s="83" t="s">
        <v>854</v>
      </c>
      <c r="G70" s="83">
        <v>4</v>
      </c>
      <c r="H70" s="83">
        <v>5</v>
      </c>
      <c r="I70" s="83">
        <v>2</v>
      </c>
      <c r="J70" s="83">
        <v>2</v>
      </c>
      <c r="K70" s="83">
        <v>3</v>
      </c>
      <c r="L70" s="83">
        <v>2</v>
      </c>
      <c r="M70" s="83">
        <v>4</v>
      </c>
    </row>
    <row r="71" spans="1:13" x14ac:dyDescent="0.25">
      <c r="A71" t="s">
        <v>948</v>
      </c>
      <c r="B71" t="s">
        <v>774</v>
      </c>
      <c r="C71" t="s">
        <v>855</v>
      </c>
      <c r="D71" s="80">
        <v>16446.2</v>
      </c>
      <c r="E71" s="81">
        <v>0.73533253111459096</v>
      </c>
      <c r="F71" s="83" t="s">
        <v>854</v>
      </c>
      <c r="G71" s="83">
        <v>5</v>
      </c>
      <c r="H71" s="83">
        <v>1</v>
      </c>
      <c r="I71" s="83">
        <v>1</v>
      </c>
      <c r="J71" s="83">
        <v>3</v>
      </c>
      <c r="K71" s="83">
        <v>3</v>
      </c>
      <c r="L71" s="83">
        <v>4</v>
      </c>
      <c r="M71" s="83">
        <v>5</v>
      </c>
    </row>
    <row r="72" spans="1:13" x14ac:dyDescent="0.25">
      <c r="A72" t="s">
        <v>226</v>
      </c>
      <c r="B72" t="s">
        <v>776</v>
      </c>
      <c r="C72" t="s">
        <v>855</v>
      </c>
      <c r="D72" s="80">
        <v>51523.3</v>
      </c>
      <c r="E72" s="81">
        <v>1.1415978573428001</v>
      </c>
      <c r="F72" s="83" t="s">
        <v>856</v>
      </c>
      <c r="G72" s="83">
        <v>3</v>
      </c>
      <c r="H72" s="83">
        <v>1</v>
      </c>
      <c r="I72" s="83">
        <v>4</v>
      </c>
      <c r="J72" s="83">
        <v>2</v>
      </c>
      <c r="K72" s="83">
        <v>5</v>
      </c>
      <c r="L72" s="83">
        <v>3</v>
      </c>
      <c r="M72" s="83">
        <v>5</v>
      </c>
    </row>
    <row r="73" spans="1:13" x14ac:dyDescent="0.25">
      <c r="A73" t="s">
        <v>227</v>
      </c>
      <c r="B73" t="s">
        <v>778</v>
      </c>
      <c r="C73" t="s">
        <v>855</v>
      </c>
      <c r="D73" s="80">
        <v>65089.7</v>
      </c>
      <c r="E73" s="81">
        <v>0.36686404780913301</v>
      </c>
      <c r="F73" s="83">
        <v>4</v>
      </c>
      <c r="G73" s="83">
        <v>3</v>
      </c>
      <c r="H73" s="83">
        <v>2</v>
      </c>
      <c r="I73" s="83">
        <v>3</v>
      </c>
      <c r="J73" s="83">
        <v>4</v>
      </c>
      <c r="K73" s="83">
        <v>2</v>
      </c>
      <c r="L73" s="83">
        <v>4</v>
      </c>
      <c r="M73" s="83">
        <v>5</v>
      </c>
    </row>
    <row r="74" spans="1:13" x14ac:dyDescent="0.25">
      <c r="A74" t="s">
        <v>949</v>
      </c>
      <c r="B74" t="s">
        <v>228</v>
      </c>
      <c r="C74" t="s">
        <v>855</v>
      </c>
      <c r="D74" s="80">
        <v>26176.9</v>
      </c>
      <c r="E74" s="81">
        <v>0.45080279720296101</v>
      </c>
      <c r="F74" s="83">
        <v>4</v>
      </c>
      <c r="G74" s="83">
        <v>3</v>
      </c>
      <c r="H74" s="83">
        <v>1</v>
      </c>
      <c r="I74" s="83">
        <v>3</v>
      </c>
      <c r="J74" s="83">
        <v>2</v>
      </c>
      <c r="K74" s="83">
        <v>4</v>
      </c>
      <c r="L74" s="83">
        <v>4</v>
      </c>
      <c r="M74" s="83">
        <v>5</v>
      </c>
    </row>
    <row r="75" spans="1:13" x14ac:dyDescent="0.25">
      <c r="A75" t="s">
        <v>950</v>
      </c>
      <c r="B75" t="s">
        <v>229</v>
      </c>
      <c r="C75" t="s">
        <v>855</v>
      </c>
      <c r="D75" s="80">
        <v>70731.199999999997</v>
      </c>
      <c r="E75" s="81">
        <v>-0.349155882059281</v>
      </c>
      <c r="F75" s="83">
        <v>2</v>
      </c>
      <c r="G75" s="83">
        <v>4</v>
      </c>
      <c r="H75" s="83">
        <v>1</v>
      </c>
      <c r="I75" s="83">
        <v>2</v>
      </c>
      <c r="J75" s="83">
        <v>5</v>
      </c>
      <c r="K75" s="83">
        <v>4</v>
      </c>
      <c r="L75" s="83">
        <v>4</v>
      </c>
      <c r="M75" s="83">
        <v>5</v>
      </c>
    </row>
    <row r="76" spans="1:13" x14ac:dyDescent="0.25">
      <c r="A76" t="s">
        <v>951</v>
      </c>
      <c r="B76" t="s">
        <v>77</v>
      </c>
      <c r="C76" t="s">
        <v>855</v>
      </c>
      <c r="D76" s="80">
        <v>5487.8</v>
      </c>
      <c r="E76" s="81">
        <v>-0.25469742421730401</v>
      </c>
      <c r="F76" s="83">
        <v>2</v>
      </c>
      <c r="G76" s="83">
        <v>4</v>
      </c>
      <c r="H76" s="83">
        <v>1</v>
      </c>
      <c r="I76" s="83">
        <v>2</v>
      </c>
      <c r="J76" s="83">
        <v>5</v>
      </c>
      <c r="K76" s="83">
        <v>2</v>
      </c>
      <c r="L76" s="83">
        <v>4</v>
      </c>
      <c r="M76" s="83">
        <v>4</v>
      </c>
    </row>
    <row r="77" spans="1:13" x14ac:dyDescent="0.25">
      <c r="A77" t="s">
        <v>952</v>
      </c>
      <c r="B77" t="s">
        <v>232</v>
      </c>
      <c r="C77" t="s">
        <v>855</v>
      </c>
      <c r="D77" s="80">
        <v>31975.7</v>
      </c>
      <c r="E77" s="81">
        <v>-0.51488911700294704</v>
      </c>
      <c r="F77" s="83">
        <v>2</v>
      </c>
      <c r="G77" s="83">
        <v>1</v>
      </c>
      <c r="H77" s="83">
        <v>4</v>
      </c>
      <c r="I77" s="83">
        <v>3</v>
      </c>
      <c r="J77" s="83">
        <v>3</v>
      </c>
      <c r="K77" s="83">
        <v>1</v>
      </c>
      <c r="L77" s="83">
        <v>1</v>
      </c>
      <c r="M77" s="83">
        <v>3</v>
      </c>
    </row>
    <row r="78" spans="1:13" x14ac:dyDescent="0.25">
      <c r="A78" t="s">
        <v>953</v>
      </c>
      <c r="B78" t="s">
        <v>233</v>
      </c>
      <c r="C78" t="s">
        <v>855</v>
      </c>
      <c r="D78" s="80">
        <v>32133.200000000001</v>
      </c>
      <c r="E78" s="81">
        <v>-1.1778464624935501</v>
      </c>
      <c r="F78" s="83">
        <v>1</v>
      </c>
      <c r="G78" s="83">
        <v>3</v>
      </c>
      <c r="H78" s="83">
        <v>4</v>
      </c>
      <c r="I78" s="83">
        <v>2</v>
      </c>
      <c r="J78" s="83">
        <v>5</v>
      </c>
      <c r="K78" s="83">
        <v>2</v>
      </c>
      <c r="L78" s="83">
        <v>3</v>
      </c>
      <c r="M78" s="83">
        <v>3</v>
      </c>
    </row>
    <row r="79" spans="1:13" x14ac:dyDescent="0.25">
      <c r="A79" t="s">
        <v>954</v>
      </c>
      <c r="B79" t="s">
        <v>88</v>
      </c>
      <c r="C79" t="s">
        <v>855</v>
      </c>
      <c r="D79" s="80">
        <v>47039</v>
      </c>
      <c r="E79" s="81">
        <v>0.83294381467159295</v>
      </c>
      <c r="F79" s="83" t="s">
        <v>854</v>
      </c>
      <c r="G79" s="83">
        <v>3</v>
      </c>
      <c r="H79" s="83">
        <v>5</v>
      </c>
      <c r="I79" s="83">
        <v>4</v>
      </c>
      <c r="J79" s="83">
        <v>3</v>
      </c>
      <c r="K79" s="83">
        <v>5</v>
      </c>
      <c r="L79" s="83">
        <v>2</v>
      </c>
      <c r="M79" s="83">
        <v>5</v>
      </c>
    </row>
    <row r="80" spans="1:13" x14ac:dyDescent="0.25">
      <c r="A80" t="s">
        <v>955</v>
      </c>
      <c r="B80" t="s">
        <v>237</v>
      </c>
      <c r="C80" t="s">
        <v>855</v>
      </c>
      <c r="D80" s="80">
        <v>37372</v>
      </c>
      <c r="E80" s="81">
        <v>1.0811455834666099</v>
      </c>
      <c r="F80" s="83" t="s">
        <v>856</v>
      </c>
      <c r="G80" s="83">
        <v>3</v>
      </c>
      <c r="H80" s="83">
        <v>5</v>
      </c>
      <c r="I80" s="83">
        <v>5</v>
      </c>
      <c r="J80" s="83">
        <v>3</v>
      </c>
      <c r="K80" s="83">
        <v>4</v>
      </c>
      <c r="L80" s="83">
        <v>2</v>
      </c>
      <c r="M80" s="83">
        <v>5</v>
      </c>
    </row>
    <row r="81" spans="1:13" x14ac:dyDescent="0.25">
      <c r="A81" t="s">
        <v>956</v>
      </c>
      <c r="B81" t="s">
        <v>957</v>
      </c>
      <c r="C81" t="s">
        <v>855</v>
      </c>
      <c r="D81" s="80">
        <v>23555</v>
      </c>
      <c r="E81" s="81">
        <v>1.4874853538936601</v>
      </c>
      <c r="F81" s="83" t="s">
        <v>856</v>
      </c>
      <c r="G81" s="83">
        <v>2</v>
      </c>
      <c r="H81" s="83">
        <v>5</v>
      </c>
      <c r="I81" s="83">
        <v>5</v>
      </c>
      <c r="J81" s="83">
        <v>2</v>
      </c>
      <c r="K81" s="83">
        <v>3</v>
      </c>
      <c r="L81" s="83">
        <v>5</v>
      </c>
      <c r="M81" s="83">
        <v>1</v>
      </c>
    </row>
    <row r="82" spans="1:13" x14ac:dyDescent="0.25">
      <c r="A82" t="s">
        <v>958</v>
      </c>
      <c r="B82" t="s">
        <v>242</v>
      </c>
      <c r="C82" t="s">
        <v>855</v>
      </c>
      <c r="D82" s="80">
        <v>36276.1</v>
      </c>
      <c r="E82" s="81">
        <v>0.96131707627486895</v>
      </c>
      <c r="F82" s="83" t="s">
        <v>856</v>
      </c>
      <c r="G82" s="83">
        <v>2</v>
      </c>
      <c r="H82" s="83">
        <v>5</v>
      </c>
      <c r="I82" s="83">
        <v>5</v>
      </c>
      <c r="J82" s="83">
        <v>2</v>
      </c>
      <c r="K82" s="83">
        <v>3</v>
      </c>
      <c r="L82" s="83">
        <v>3</v>
      </c>
      <c r="M82" s="83">
        <v>3</v>
      </c>
    </row>
    <row r="83" spans="1:13" x14ac:dyDescent="0.25">
      <c r="A83" t="s">
        <v>959</v>
      </c>
      <c r="B83" t="s">
        <v>243</v>
      </c>
      <c r="C83" t="s">
        <v>855</v>
      </c>
      <c r="D83" s="80">
        <v>50321.5</v>
      </c>
      <c r="E83" s="81">
        <v>0.47170718124185301</v>
      </c>
      <c r="F83" s="83">
        <v>4</v>
      </c>
      <c r="G83" s="83">
        <v>4</v>
      </c>
      <c r="H83" s="83">
        <v>5</v>
      </c>
      <c r="I83" s="83">
        <v>4</v>
      </c>
      <c r="J83" s="83">
        <v>3</v>
      </c>
      <c r="K83" s="83">
        <v>1</v>
      </c>
      <c r="L83" s="83">
        <v>2</v>
      </c>
      <c r="M83" s="83">
        <v>5</v>
      </c>
    </row>
    <row r="84" spans="1:13" x14ac:dyDescent="0.25">
      <c r="A84" t="s">
        <v>960</v>
      </c>
      <c r="B84" t="s">
        <v>244</v>
      </c>
      <c r="C84" t="s">
        <v>855</v>
      </c>
      <c r="D84" s="80">
        <v>58176.800000000003</v>
      </c>
      <c r="E84" s="81">
        <v>7.1326306306948403E-2</v>
      </c>
      <c r="F84" s="83">
        <v>3</v>
      </c>
      <c r="G84" s="83">
        <v>4</v>
      </c>
      <c r="H84" s="83">
        <v>2</v>
      </c>
      <c r="I84" s="83">
        <v>3</v>
      </c>
      <c r="J84" s="83">
        <v>4</v>
      </c>
      <c r="K84" s="83">
        <v>2</v>
      </c>
      <c r="L84" s="83">
        <v>2</v>
      </c>
      <c r="M84" s="83">
        <v>5</v>
      </c>
    </row>
    <row r="85" spans="1:13" x14ac:dyDescent="0.25">
      <c r="A85" t="s">
        <v>961</v>
      </c>
      <c r="B85" t="s">
        <v>96</v>
      </c>
      <c r="C85" t="s">
        <v>855</v>
      </c>
      <c r="D85" s="80">
        <v>15588.7</v>
      </c>
      <c r="E85" s="81">
        <v>0.55759250355325995</v>
      </c>
      <c r="F85" s="83" t="s">
        <v>854</v>
      </c>
      <c r="G85" s="83">
        <v>4</v>
      </c>
      <c r="H85" s="83">
        <v>1</v>
      </c>
      <c r="I85" s="83">
        <v>3</v>
      </c>
      <c r="J85" s="83">
        <v>2</v>
      </c>
      <c r="K85" s="83">
        <v>1</v>
      </c>
      <c r="L85" s="83">
        <v>2</v>
      </c>
      <c r="M85" s="83">
        <v>4</v>
      </c>
    </row>
    <row r="86" spans="1:13" x14ac:dyDescent="0.25">
      <c r="D86" s="86"/>
      <c r="E86" s="88"/>
    </row>
    <row r="87" spans="1:13" x14ac:dyDescent="0.25">
      <c r="D87" s="86"/>
      <c r="E87" s="88"/>
    </row>
    <row r="88" spans="1:13" x14ac:dyDescent="0.25">
      <c r="D88" s="86"/>
      <c r="E88" s="88"/>
    </row>
    <row r="89" spans="1:13" x14ac:dyDescent="0.25">
      <c r="D89" s="86"/>
      <c r="E89" s="88"/>
      <c r="L89" s="87"/>
    </row>
    <row r="90" spans="1:13" x14ac:dyDescent="0.25">
      <c r="D90" s="86"/>
      <c r="E90" s="88"/>
      <c r="L90" s="87"/>
    </row>
    <row r="91" spans="1:13" x14ac:dyDescent="0.25">
      <c r="D91" s="86"/>
      <c r="E91" s="88"/>
      <c r="L91" s="87"/>
    </row>
    <row r="92" spans="1:13" x14ac:dyDescent="0.25">
      <c r="D92" s="86"/>
      <c r="E92" s="88"/>
      <c r="L92" s="87"/>
    </row>
    <row r="93" spans="1:13" x14ac:dyDescent="0.25">
      <c r="D93" s="86"/>
      <c r="E93" s="88"/>
      <c r="L93" s="87"/>
    </row>
    <row r="94" spans="1:13" x14ac:dyDescent="0.25">
      <c r="D94" s="86"/>
      <c r="E94" s="88"/>
      <c r="L94" s="87"/>
    </row>
    <row r="95" spans="1:13" x14ac:dyDescent="0.25">
      <c r="D95" s="86"/>
      <c r="E95" s="88"/>
      <c r="L95" s="87"/>
    </row>
    <row r="96" spans="1:13" x14ac:dyDescent="0.25">
      <c r="D96" s="86"/>
      <c r="E96" s="88"/>
      <c r="L96" s="87"/>
    </row>
    <row r="97" spans="4:12" x14ac:dyDescent="0.25">
      <c r="D97" s="86"/>
      <c r="E97" s="88"/>
      <c r="L97" s="87"/>
    </row>
    <row r="98" spans="4:12" x14ac:dyDescent="0.25">
      <c r="D98" s="86"/>
      <c r="E98" s="88"/>
      <c r="L98" s="87"/>
    </row>
    <row r="99" spans="4:12" x14ac:dyDescent="0.25">
      <c r="D99" s="86"/>
      <c r="E99" s="88"/>
      <c r="L99" s="87"/>
    </row>
    <row r="100" spans="4:12" x14ac:dyDescent="0.25">
      <c r="D100" s="86"/>
      <c r="E100" s="88"/>
      <c r="L100" s="87"/>
    </row>
    <row r="101" spans="4:12" x14ac:dyDescent="0.25">
      <c r="D101" s="86"/>
      <c r="E101" s="88"/>
      <c r="L101" s="87"/>
    </row>
    <row r="102" spans="4:12" x14ac:dyDescent="0.25">
      <c r="D102" s="86"/>
      <c r="E102" s="88"/>
      <c r="L102" s="87"/>
    </row>
    <row r="103" spans="4:12" x14ac:dyDescent="0.25">
      <c r="D103" s="86"/>
      <c r="E103" s="88"/>
      <c r="L103" s="87"/>
    </row>
    <row r="104" spans="4:12" x14ac:dyDescent="0.25">
      <c r="D104" s="86"/>
      <c r="E104" s="88"/>
      <c r="L104" s="87"/>
    </row>
    <row r="105" spans="4:12" x14ac:dyDescent="0.25">
      <c r="D105" s="86"/>
      <c r="E105" s="88"/>
      <c r="L105" s="87"/>
    </row>
    <row r="106" spans="4:12" x14ac:dyDescent="0.25">
      <c r="D106" s="86"/>
      <c r="E106" s="88"/>
      <c r="L106" s="87"/>
    </row>
    <row r="107" spans="4:12" x14ac:dyDescent="0.25">
      <c r="D107" s="86"/>
      <c r="E107" s="88"/>
      <c r="L107" s="87"/>
    </row>
    <row r="108" spans="4:12" x14ac:dyDescent="0.25">
      <c r="D108" s="86"/>
      <c r="E108" s="88"/>
      <c r="L108" s="87"/>
    </row>
    <row r="109" spans="4:12" x14ac:dyDescent="0.25">
      <c r="D109" s="86"/>
      <c r="E109" s="88"/>
      <c r="L109" s="87"/>
    </row>
    <row r="110" spans="4:12" x14ac:dyDescent="0.25">
      <c r="D110" s="86"/>
      <c r="E110" s="88"/>
      <c r="L110" s="87"/>
    </row>
    <row r="111" spans="4:12" x14ac:dyDescent="0.25">
      <c r="D111" s="86"/>
      <c r="E111" s="88"/>
      <c r="L111" s="87"/>
    </row>
    <row r="112" spans="4:12" x14ac:dyDescent="0.25">
      <c r="D112" s="86"/>
      <c r="E112" s="88"/>
      <c r="L112" s="87"/>
    </row>
    <row r="113" spans="4:12" x14ac:dyDescent="0.25">
      <c r="D113" s="86"/>
      <c r="E113" s="88"/>
      <c r="L113" s="87"/>
    </row>
    <row r="114" spans="4:12" x14ac:dyDescent="0.25">
      <c r="D114" s="86"/>
      <c r="E114" s="88"/>
      <c r="L114" s="87"/>
    </row>
    <row r="115" spans="4:12" x14ac:dyDescent="0.25">
      <c r="D115" s="86"/>
      <c r="E115" s="88"/>
      <c r="L115" s="87"/>
    </row>
    <row r="116" spans="4:12" x14ac:dyDescent="0.25">
      <c r="D116" s="86"/>
      <c r="E116" s="88"/>
      <c r="L116" s="87"/>
    </row>
    <row r="117" spans="4:12" x14ac:dyDescent="0.25">
      <c r="D117" s="86"/>
      <c r="E117" s="88"/>
      <c r="L117" s="87"/>
    </row>
    <row r="118" spans="4:12" x14ac:dyDescent="0.25">
      <c r="D118" s="86"/>
      <c r="E118" s="88"/>
      <c r="L118" s="87"/>
    </row>
    <row r="119" spans="4:12" x14ac:dyDescent="0.25">
      <c r="D119" s="86"/>
      <c r="E119" s="88"/>
      <c r="L119" s="87"/>
    </row>
    <row r="120" spans="4:12" x14ac:dyDescent="0.25">
      <c r="D120" s="86"/>
      <c r="E120" s="88"/>
      <c r="L120" s="87"/>
    </row>
    <row r="121" spans="4:12" x14ac:dyDescent="0.25">
      <c r="D121" s="86"/>
      <c r="E121" s="88"/>
      <c r="L121" s="87"/>
    </row>
    <row r="122" spans="4:12" x14ac:dyDescent="0.25">
      <c r="D122" s="86"/>
      <c r="E122" s="88"/>
      <c r="L122" s="87"/>
    </row>
    <row r="123" spans="4:12" x14ac:dyDescent="0.25">
      <c r="D123" s="86"/>
      <c r="E123" s="88"/>
      <c r="L123" s="87"/>
    </row>
    <row r="124" spans="4:12" x14ac:dyDescent="0.25">
      <c r="D124" s="86"/>
      <c r="E124" s="88"/>
      <c r="L124" s="87"/>
    </row>
    <row r="125" spans="4:12" x14ac:dyDescent="0.25">
      <c r="D125" s="86"/>
      <c r="E125" s="88"/>
      <c r="L125" s="87"/>
    </row>
    <row r="126" spans="4:12" x14ac:dyDescent="0.25">
      <c r="D126" s="86"/>
      <c r="E126" s="88"/>
      <c r="L126" s="87"/>
    </row>
    <row r="127" spans="4:12" x14ac:dyDescent="0.25">
      <c r="D127" s="86"/>
      <c r="E127" s="88"/>
      <c r="L127" s="87"/>
    </row>
    <row r="128" spans="4:12" x14ac:dyDescent="0.25">
      <c r="D128" s="86"/>
      <c r="E128" s="88"/>
      <c r="L128" s="87"/>
    </row>
    <row r="129" spans="4:12" x14ac:dyDescent="0.25">
      <c r="D129" s="86"/>
      <c r="E129" s="88"/>
      <c r="L129" s="87"/>
    </row>
    <row r="130" spans="4:12" x14ac:dyDescent="0.25">
      <c r="D130" s="86"/>
      <c r="E130" s="88"/>
      <c r="L130" s="87"/>
    </row>
    <row r="131" spans="4:12" x14ac:dyDescent="0.25">
      <c r="D131" s="86"/>
      <c r="E131" s="88"/>
      <c r="L131" s="87"/>
    </row>
    <row r="132" spans="4:12" x14ac:dyDescent="0.25">
      <c r="D132" s="86"/>
      <c r="E132" s="88"/>
      <c r="L132" s="87"/>
    </row>
    <row r="133" spans="4:12" x14ac:dyDescent="0.25">
      <c r="D133" s="86"/>
      <c r="E133" s="88"/>
      <c r="L133" s="87"/>
    </row>
    <row r="134" spans="4:12" x14ac:dyDescent="0.25">
      <c r="D134" s="86"/>
      <c r="E134" s="88"/>
      <c r="L134" s="87"/>
    </row>
    <row r="135" spans="4:12" x14ac:dyDescent="0.25">
      <c r="D135" s="86"/>
      <c r="E135" s="88"/>
      <c r="F135" s="89"/>
      <c r="G135" s="87"/>
      <c r="H135" s="87"/>
      <c r="I135" s="87"/>
      <c r="J135" s="87"/>
      <c r="K135" s="87"/>
      <c r="L135" s="87"/>
    </row>
    <row r="136" spans="4:12" x14ac:dyDescent="0.25">
      <c r="D136" s="86"/>
      <c r="E136" s="88"/>
      <c r="F136" s="89"/>
      <c r="G136" s="87"/>
      <c r="H136" s="87"/>
      <c r="I136" s="87"/>
      <c r="J136" s="87"/>
      <c r="K136" s="87"/>
      <c r="L136" s="87"/>
    </row>
    <row r="137" spans="4:12" x14ac:dyDescent="0.25">
      <c r="D137" s="86"/>
      <c r="E137" s="88"/>
      <c r="F137" s="89"/>
      <c r="G137" s="87"/>
      <c r="H137" s="87"/>
      <c r="I137" s="87"/>
      <c r="J137" s="87"/>
      <c r="K137" s="87"/>
      <c r="L137" s="87"/>
    </row>
    <row r="138" spans="4:12" x14ac:dyDescent="0.25">
      <c r="D138" s="86"/>
      <c r="E138" s="88"/>
      <c r="F138" s="89"/>
      <c r="G138" s="87"/>
      <c r="H138" s="87"/>
      <c r="I138" s="87"/>
      <c r="J138" s="87"/>
      <c r="K138" s="87"/>
      <c r="L138" s="87"/>
    </row>
    <row r="139" spans="4:12" x14ac:dyDescent="0.25">
      <c r="D139" s="86"/>
      <c r="E139" s="88"/>
      <c r="F139" s="89"/>
      <c r="G139" s="87"/>
      <c r="H139" s="87"/>
      <c r="I139" s="87"/>
      <c r="J139" s="87"/>
      <c r="K139" s="87"/>
      <c r="L139" s="87"/>
    </row>
    <row r="140" spans="4:12" x14ac:dyDescent="0.25">
      <c r="D140" s="86"/>
      <c r="E140" s="88"/>
      <c r="F140" s="89"/>
      <c r="G140" s="87"/>
      <c r="H140" s="87"/>
      <c r="I140" s="87"/>
      <c r="J140" s="87"/>
      <c r="K140" s="87"/>
      <c r="L140" s="87"/>
    </row>
    <row r="141" spans="4:12" x14ac:dyDescent="0.25">
      <c r="D141" s="86"/>
      <c r="E141" s="88"/>
      <c r="F141" s="89"/>
      <c r="G141" s="87"/>
      <c r="H141" s="87"/>
      <c r="I141" s="87"/>
      <c r="J141" s="87"/>
      <c r="K141" s="87"/>
      <c r="L141" s="87"/>
    </row>
    <row r="142" spans="4:12" x14ac:dyDescent="0.25">
      <c r="D142" s="86"/>
      <c r="E142" s="88"/>
      <c r="F142" s="89"/>
      <c r="G142" s="87"/>
      <c r="H142" s="87"/>
      <c r="I142" s="87"/>
      <c r="J142" s="87"/>
      <c r="K142" s="87"/>
      <c r="L142" s="87"/>
    </row>
    <row r="143" spans="4:12" x14ac:dyDescent="0.25">
      <c r="D143" s="86"/>
      <c r="E143" s="88"/>
      <c r="F143" s="89"/>
      <c r="G143" s="87"/>
      <c r="H143" s="87"/>
      <c r="I143" s="87"/>
      <c r="J143" s="87"/>
      <c r="K143" s="87"/>
      <c r="L143" s="87"/>
    </row>
    <row r="144" spans="4:12" x14ac:dyDescent="0.25">
      <c r="D144" s="86"/>
      <c r="E144" s="88"/>
      <c r="F144" s="89"/>
      <c r="G144" s="87"/>
      <c r="H144" s="87"/>
      <c r="I144" s="87"/>
      <c r="J144" s="87"/>
      <c r="K144" s="87"/>
      <c r="L144" s="87"/>
    </row>
    <row r="145" spans="4:12" x14ac:dyDescent="0.25">
      <c r="D145" s="86"/>
      <c r="E145" s="88"/>
      <c r="F145" s="89"/>
      <c r="G145" s="87"/>
      <c r="H145" s="87"/>
      <c r="I145" s="87"/>
      <c r="J145" s="87"/>
      <c r="K145" s="87"/>
      <c r="L145" s="87"/>
    </row>
    <row r="146" spans="4:12" x14ac:dyDescent="0.25">
      <c r="D146" s="86"/>
      <c r="E146" s="88"/>
      <c r="F146" s="89"/>
      <c r="G146" s="87"/>
      <c r="H146" s="87"/>
      <c r="I146" s="87"/>
      <c r="J146" s="87"/>
      <c r="K146" s="87"/>
      <c r="L146" s="87"/>
    </row>
    <row r="147" spans="4:12" x14ac:dyDescent="0.25">
      <c r="D147" s="86"/>
      <c r="E147" s="88"/>
      <c r="F147" s="89"/>
      <c r="G147" s="87"/>
      <c r="H147" s="87"/>
      <c r="I147" s="87"/>
      <c r="J147" s="87"/>
      <c r="K147" s="87"/>
      <c r="L147" s="87"/>
    </row>
    <row r="148" spans="4:12" x14ac:dyDescent="0.25">
      <c r="D148" s="86"/>
      <c r="E148" s="88"/>
      <c r="F148" s="89"/>
      <c r="G148" s="87"/>
      <c r="H148" s="87"/>
      <c r="I148" s="87"/>
      <c r="J148" s="87"/>
      <c r="K148" s="87"/>
      <c r="L148" s="87"/>
    </row>
    <row r="149" spans="4:12" x14ac:dyDescent="0.25">
      <c r="D149" s="86"/>
      <c r="E149" s="88"/>
      <c r="F149" s="89"/>
      <c r="G149" s="87"/>
      <c r="H149" s="87"/>
      <c r="I149" s="87"/>
      <c r="J149" s="87"/>
      <c r="K149" s="87"/>
      <c r="L149" s="87"/>
    </row>
    <row r="150" spans="4:12" x14ac:dyDescent="0.25">
      <c r="D150" s="86"/>
      <c r="E150" s="88"/>
      <c r="F150" s="89"/>
      <c r="G150" s="87"/>
      <c r="H150" s="87"/>
      <c r="I150" s="87"/>
      <c r="J150" s="87"/>
      <c r="K150" s="87"/>
      <c r="L150" s="87"/>
    </row>
    <row r="151" spans="4:12" x14ac:dyDescent="0.25">
      <c r="D151" s="86"/>
      <c r="E151" s="88"/>
      <c r="F151" s="89"/>
      <c r="G151" s="87"/>
      <c r="H151" s="87"/>
      <c r="I151" s="87"/>
      <c r="J151" s="87"/>
      <c r="K151" s="87"/>
      <c r="L151" s="87"/>
    </row>
    <row r="152" spans="4:12" x14ac:dyDescent="0.25">
      <c r="D152" s="86"/>
      <c r="E152" s="88"/>
      <c r="F152" s="89"/>
      <c r="G152" s="87"/>
      <c r="H152" s="87"/>
      <c r="I152" s="87"/>
      <c r="J152" s="87"/>
      <c r="K152" s="87"/>
      <c r="L152" s="87"/>
    </row>
    <row r="153" spans="4:12" x14ac:dyDescent="0.25">
      <c r="D153" s="86"/>
      <c r="E153" s="88"/>
      <c r="F153" s="89"/>
      <c r="G153" s="87"/>
      <c r="H153" s="87"/>
      <c r="I153" s="87"/>
      <c r="J153" s="87"/>
      <c r="K153" s="87"/>
      <c r="L153" s="87"/>
    </row>
    <row r="154" spans="4:12" x14ac:dyDescent="0.25">
      <c r="D154" s="86"/>
      <c r="E154" s="88"/>
      <c r="F154" s="89"/>
      <c r="G154" s="87"/>
      <c r="H154" s="87"/>
      <c r="I154" s="87"/>
      <c r="J154" s="87"/>
      <c r="K154" s="87"/>
      <c r="L154" s="87"/>
    </row>
    <row r="155" spans="4:12" x14ac:dyDescent="0.25">
      <c r="D155" s="86"/>
      <c r="E155" s="88"/>
      <c r="F155" s="89"/>
      <c r="G155" s="87"/>
      <c r="H155" s="87"/>
      <c r="I155" s="87"/>
      <c r="J155" s="87"/>
      <c r="K155" s="87"/>
      <c r="L155" s="87"/>
    </row>
    <row r="156" spans="4:12" x14ac:dyDescent="0.25">
      <c r="D156" s="86"/>
      <c r="E156" s="88"/>
      <c r="F156" s="89"/>
      <c r="G156" s="87"/>
      <c r="H156" s="87"/>
      <c r="I156" s="87"/>
      <c r="J156" s="87"/>
      <c r="K156" s="87"/>
      <c r="L156" s="87"/>
    </row>
    <row r="157" spans="4:12" x14ac:dyDescent="0.25">
      <c r="D157" s="86"/>
      <c r="E157" s="88"/>
      <c r="F157" s="89"/>
      <c r="G157" s="87"/>
      <c r="H157" s="87"/>
      <c r="I157" s="87"/>
      <c r="J157" s="87"/>
      <c r="K157" s="87"/>
      <c r="L157" s="87"/>
    </row>
    <row r="158" spans="4:12" x14ac:dyDescent="0.25">
      <c r="D158" s="86"/>
      <c r="E158" s="88"/>
      <c r="F158" s="89"/>
      <c r="G158" s="87"/>
      <c r="H158" s="87"/>
      <c r="I158" s="87"/>
      <c r="J158" s="87"/>
      <c r="K158" s="87"/>
      <c r="L158" s="87"/>
    </row>
    <row r="159" spans="4:12" x14ac:dyDescent="0.25">
      <c r="D159" s="86"/>
      <c r="E159" s="88"/>
      <c r="F159" s="89"/>
      <c r="G159" s="87"/>
      <c r="H159" s="87"/>
      <c r="I159" s="87"/>
      <c r="J159" s="87"/>
      <c r="K159" s="87"/>
      <c r="L159" s="87"/>
    </row>
    <row r="160" spans="4:12" x14ac:dyDescent="0.25">
      <c r="D160" s="86"/>
      <c r="E160" s="88"/>
      <c r="F160" s="89"/>
      <c r="G160" s="87"/>
      <c r="H160" s="87"/>
      <c r="I160" s="87"/>
      <c r="J160" s="87"/>
      <c r="K160" s="87"/>
      <c r="L160" s="87"/>
    </row>
    <row r="161" spans="4:12" x14ac:dyDescent="0.25">
      <c r="D161" s="86"/>
      <c r="E161" s="88"/>
      <c r="F161" s="89"/>
      <c r="G161" s="87"/>
      <c r="H161" s="87"/>
      <c r="I161" s="87"/>
      <c r="J161" s="87"/>
      <c r="K161" s="87"/>
      <c r="L161" s="87"/>
    </row>
    <row r="162" spans="4:12" x14ac:dyDescent="0.25">
      <c r="D162" s="86"/>
      <c r="E162" s="88"/>
      <c r="F162" s="89"/>
      <c r="G162" s="87"/>
      <c r="H162" s="87"/>
      <c r="I162" s="87"/>
      <c r="J162" s="87"/>
      <c r="K162" s="87"/>
      <c r="L162" s="87"/>
    </row>
    <row r="163" spans="4:12" x14ac:dyDescent="0.25">
      <c r="D163" s="86"/>
      <c r="E163" s="88"/>
      <c r="F163" s="89"/>
      <c r="G163" s="87"/>
      <c r="H163" s="87"/>
      <c r="I163" s="87"/>
      <c r="J163" s="87"/>
      <c r="K163" s="87"/>
      <c r="L163" s="87"/>
    </row>
    <row r="164" spans="4:12" x14ac:dyDescent="0.25">
      <c r="D164" s="86"/>
      <c r="E164" s="88"/>
      <c r="F164" s="89"/>
      <c r="G164" s="87"/>
      <c r="H164" s="87"/>
      <c r="I164" s="87"/>
      <c r="J164" s="87"/>
      <c r="K164" s="87"/>
      <c r="L164" s="87"/>
    </row>
    <row r="165" spans="4:12" x14ac:dyDescent="0.25">
      <c r="D165" s="86"/>
      <c r="E165" s="88"/>
      <c r="F165" s="89"/>
      <c r="G165" s="87"/>
      <c r="H165" s="87"/>
      <c r="I165" s="87"/>
      <c r="J165" s="87"/>
      <c r="K165" s="87"/>
      <c r="L165" s="87"/>
    </row>
    <row r="166" spans="4:12" x14ac:dyDescent="0.25">
      <c r="D166" s="86"/>
      <c r="E166" s="88"/>
      <c r="F166" s="89"/>
      <c r="G166" s="87"/>
      <c r="H166" s="87"/>
      <c r="I166" s="87"/>
      <c r="J166" s="87"/>
      <c r="K166" s="87"/>
      <c r="L166" s="87"/>
    </row>
    <row r="167" spans="4:12" x14ac:dyDescent="0.25">
      <c r="D167" s="86"/>
      <c r="E167" s="88"/>
      <c r="F167" s="89"/>
      <c r="G167" s="87"/>
      <c r="H167" s="87"/>
      <c r="I167" s="87"/>
      <c r="J167" s="87"/>
      <c r="K167" s="87"/>
      <c r="L167" s="87"/>
    </row>
    <row r="168" spans="4:12" x14ac:dyDescent="0.25">
      <c r="D168" s="86"/>
      <c r="E168" s="88"/>
      <c r="F168" s="89"/>
      <c r="G168" s="87"/>
      <c r="H168" s="87"/>
      <c r="I168" s="87"/>
      <c r="J168" s="87"/>
      <c r="K168" s="87"/>
      <c r="L168" s="87"/>
    </row>
    <row r="169" spans="4:12" x14ac:dyDescent="0.25">
      <c r="D169" s="86"/>
      <c r="E169" s="88"/>
      <c r="F169" s="89"/>
      <c r="G169" s="87"/>
      <c r="H169" s="87"/>
      <c r="I169" s="87"/>
      <c r="J169" s="87"/>
      <c r="K169" s="87"/>
      <c r="L169" s="87"/>
    </row>
    <row r="170" spans="4:12" x14ac:dyDescent="0.25">
      <c r="D170" s="86"/>
      <c r="E170" s="88"/>
      <c r="F170" s="89"/>
      <c r="G170" s="87"/>
      <c r="H170" s="87"/>
      <c r="I170" s="87"/>
      <c r="J170" s="87"/>
      <c r="K170" s="87"/>
      <c r="L170" s="87"/>
    </row>
    <row r="171" spans="4:12" x14ac:dyDescent="0.25">
      <c r="D171" s="86"/>
      <c r="E171" s="88"/>
      <c r="F171" s="89"/>
      <c r="G171" s="87"/>
      <c r="H171" s="87"/>
      <c r="I171" s="87"/>
      <c r="J171" s="87"/>
      <c r="K171" s="87"/>
      <c r="L171" s="87"/>
    </row>
    <row r="172" spans="4:12" x14ac:dyDescent="0.25">
      <c r="D172" s="86"/>
      <c r="E172" s="88"/>
      <c r="F172" s="89"/>
      <c r="G172" s="87"/>
      <c r="H172" s="87"/>
      <c r="I172" s="87"/>
      <c r="J172" s="87"/>
      <c r="K172" s="87"/>
      <c r="L172" s="87"/>
    </row>
    <row r="173" spans="4:12" x14ac:dyDescent="0.25">
      <c r="D173" s="86"/>
      <c r="E173" s="88"/>
      <c r="F173" s="89"/>
      <c r="G173" s="87"/>
      <c r="H173" s="87"/>
      <c r="I173" s="87"/>
      <c r="J173" s="87"/>
      <c r="K173" s="87"/>
      <c r="L173" s="87"/>
    </row>
    <row r="174" spans="4:12" x14ac:dyDescent="0.25">
      <c r="D174" s="86"/>
      <c r="E174" s="88"/>
      <c r="F174" s="89"/>
      <c r="G174" s="87"/>
      <c r="H174" s="87"/>
      <c r="I174" s="87"/>
      <c r="J174" s="87"/>
      <c r="K174" s="87"/>
      <c r="L174" s="87"/>
    </row>
    <row r="175" spans="4:12" x14ac:dyDescent="0.25">
      <c r="D175" s="86"/>
      <c r="E175" s="88"/>
      <c r="F175" s="89"/>
      <c r="G175" s="87"/>
      <c r="H175" s="87"/>
      <c r="I175" s="87"/>
      <c r="J175" s="87"/>
      <c r="K175" s="87"/>
      <c r="L175" s="87"/>
    </row>
    <row r="176" spans="4:12" x14ac:dyDescent="0.25">
      <c r="D176" s="86"/>
      <c r="E176" s="88"/>
      <c r="F176" s="89"/>
      <c r="G176" s="87"/>
      <c r="H176" s="87"/>
      <c r="I176" s="87"/>
      <c r="J176" s="87"/>
      <c r="K176" s="87"/>
      <c r="L176" s="87"/>
    </row>
    <row r="177" spans="4:12" x14ac:dyDescent="0.25">
      <c r="D177" s="86"/>
      <c r="E177" s="88"/>
      <c r="F177" s="89"/>
      <c r="G177" s="87"/>
      <c r="H177" s="87"/>
      <c r="I177" s="87"/>
      <c r="J177" s="87"/>
      <c r="K177" s="87"/>
      <c r="L177" s="87"/>
    </row>
    <row r="178" spans="4:12" x14ac:dyDescent="0.25">
      <c r="D178" s="86"/>
      <c r="E178" s="88"/>
      <c r="F178" s="89"/>
      <c r="G178" s="87"/>
      <c r="H178" s="87"/>
      <c r="I178" s="87"/>
      <c r="J178" s="87"/>
      <c r="K178" s="87"/>
      <c r="L178" s="87"/>
    </row>
    <row r="179" spans="4:12" x14ac:dyDescent="0.25">
      <c r="D179" s="86"/>
      <c r="E179" s="88"/>
      <c r="F179" s="89"/>
      <c r="G179" s="87"/>
      <c r="H179" s="87"/>
      <c r="I179" s="87"/>
      <c r="J179" s="87"/>
      <c r="K179" s="87"/>
      <c r="L179" s="87"/>
    </row>
    <row r="180" spans="4:12" x14ac:dyDescent="0.25">
      <c r="D180" s="86"/>
      <c r="E180" s="88"/>
      <c r="F180" s="89"/>
      <c r="G180" s="87"/>
      <c r="H180" s="87"/>
      <c r="I180" s="87"/>
      <c r="J180" s="87"/>
      <c r="K180" s="87"/>
      <c r="L180" s="87"/>
    </row>
    <row r="181" spans="4:12" x14ac:dyDescent="0.25">
      <c r="D181" s="86"/>
      <c r="E181" s="88"/>
      <c r="F181" s="89"/>
      <c r="G181" s="87"/>
      <c r="H181" s="87"/>
      <c r="I181" s="87"/>
      <c r="J181" s="87"/>
      <c r="K181" s="87"/>
      <c r="L181" s="87"/>
    </row>
    <row r="182" spans="4:12" x14ac:dyDescent="0.25">
      <c r="D182" s="86"/>
      <c r="E182" s="88"/>
      <c r="F182" s="89"/>
      <c r="G182" s="87"/>
      <c r="H182" s="87"/>
      <c r="I182" s="87"/>
      <c r="J182" s="87"/>
      <c r="K182" s="87"/>
      <c r="L182" s="87"/>
    </row>
    <row r="183" spans="4:12" x14ac:dyDescent="0.25">
      <c r="D183" s="86"/>
      <c r="E183" s="88"/>
      <c r="F183" s="89"/>
      <c r="G183" s="87"/>
      <c r="H183" s="87"/>
      <c r="I183" s="87"/>
      <c r="J183" s="87"/>
      <c r="K183" s="87"/>
      <c r="L183" s="87"/>
    </row>
    <row r="184" spans="4:12" x14ac:dyDescent="0.25">
      <c r="D184" s="86"/>
      <c r="E184" s="88"/>
      <c r="F184" s="89"/>
      <c r="G184" s="87"/>
      <c r="H184" s="87"/>
      <c r="I184" s="87"/>
      <c r="J184" s="87"/>
      <c r="K184" s="87"/>
      <c r="L184" s="87"/>
    </row>
    <row r="185" spans="4:12" x14ac:dyDescent="0.25">
      <c r="D185" s="86"/>
      <c r="E185" s="88"/>
      <c r="F185" s="89"/>
      <c r="G185" s="87"/>
      <c r="H185" s="87"/>
      <c r="I185" s="87"/>
      <c r="J185" s="87"/>
      <c r="K185" s="87"/>
      <c r="L185" s="87"/>
    </row>
    <row r="186" spans="4:12" x14ac:dyDescent="0.25">
      <c r="D186" s="86"/>
      <c r="E186" s="88"/>
      <c r="F186" s="89"/>
      <c r="G186" s="87"/>
      <c r="H186" s="87"/>
      <c r="I186" s="87"/>
      <c r="J186" s="87"/>
      <c r="K186" s="87"/>
      <c r="L186" s="87"/>
    </row>
    <row r="187" spans="4:12" x14ac:dyDescent="0.25">
      <c r="D187" s="86"/>
      <c r="E187" s="88"/>
      <c r="F187" s="89"/>
      <c r="G187" s="87"/>
      <c r="H187" s="87"/>
      <c r="I187" s="87"/>
      <c r="J187" s="87"/>
      <c r="K187" s="87"/>
      <c r="L187" s="87"/>
    </row>
    <row r="188" spans="4:12" x14ac:dyDescent="0.25">
      <c r="D188" s="86"/>
      <c r="E188" s="88"/>
      <c r="F188" s="89"/>
      <c r="G188" s="87"/>
      <c r="H188" s="87"/>
      <c r="I188" s="87"/>
      <c r="J188" s="87"/>
      <c r="K188" s="87"/>
      <c r="L188" s="87"/>
    </row>
    <row r="189" spans="4:12" x14ac:dyDescent="0.25">
      <c r="D189" s="86"/>
      <c r="E189" s="88"/>
      <c r="F189" s="89"/>
      <c r="G189" s="87"/>
      <c r="H189" s="87"/>
      <c r="I189" s="87"/>
      <c r="J189" s="87"/>
      <c r="K189" s="87"/>
      <c r="L189" s="87"/>
    </row>
    <row r="190" spans="4:12" x14ac:dyDescent="0.25">
      <c r="D190" s="86"/>
      <c r="E190" s="88"/>
      <c r="F190" s="89"/>
      <c r="G190" s="87"/>
      <c r="H190" s="87"/>
      <c r="I190" s="87"/>
      <c r="J190" s="87"/>
      <c r="K190" s="87"/>
      <c r="L190" s="87"/>
    </row>
    <row r="191" spans="4:12" x14ac:dyDescent="0.25">
      <c r="D191" s="86"/>
      <c r="E191" s="88"/>
      <c r="F191" s="89"/>
      <c r="G191" s="87"/>
      <c r="H191" s="87"/>
      <c r="I191" s="87"/>
      <c r="J191" s="87"/>
      <c r="K191" s="87"/>
      <c r="L191" s="87"/>
    </row>
  </sheetData>
  <mergeCells count="1">
    <mergeCell ref="A2:L2"/>
  </mergeCells>
  <conditionalFormatting sqref="F7:F85">
    <cfRule type="containsText" dxfId="5" priority="1" operator="containsText" text="5">
      <formula>NOT(ISERROR(SEARCH("5",F7)))</formula>
    </cfRule>
  </conditionalFormatting>
  <conditionalFormatting sqref="F86:L191">
    <cfRule type="cellIs" dxfId="4" priority="5" operator="equal">
      <formula>5</formula>
    </cfRule>
    <cfRule type="cellIs" dxfId="3" priority="6" operator="equal">
      <formula>4</formula>
    </cfRule>
    <cfRule type="cellIs" dxfId="2" priority="7" operator="equal">
      <formula>2</formula>
    </cfRule>
    <cfRule type="cellIs" dxfId="1" priority="8" operator="equal">
      <formula>1</formula>
    </cfRule>
    <cfRule type="cellIs" dxfId="0" priority="9" operator="equal">
      <formula>3</formula>
    </cfRule>
  </conditionalFormatting>
  <conditionalFormatting sqref="F7:M85">
    <cfRule type="colorScale" priority="2">
      <colorScale>
        <cfvo type="min"/>
        <cfvo type="percentile" val="50"/>
        <cfvo type="max"/>
        <color rgb="FF5A8AC6"/>
        <color rgb="FFE7E6E6"/>
        <color rgb="FFF8696B"/>
      </colorScale>
    </cfRule>
  </conditionalFormatting>
  <pageMargins left="0.7" right="0.7" top="0.75" bottom="0.75" header="0.3" footer="0.3"/>
  <pageSetup paperSize="9" scale="32"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V87"/>
  <sheetViews>
    <sheetView topLeftCell="A51" zoomScale="80" zoomScaleNormal="80" workbookViewId="0">
      <selection activeCell="L61" sqref="L61"/>
    </sheetView>
  </sheetViews>
  <sheetFormatPr baseColWidth="10" defaultRowHeight="15" x14ac:dyDescent="0.25"/>
  <cols>
    <col min="1" max="1" width="27.28515625" customWidth="1"/>
    <col min="2" max="2" width="12.85546875" customWidth="1"/>
    <col min="3" max="3" width="16.7109375" customWidth="1"/>
    <col min="13" max="13" width="22.5703125" customWidth="1"/>
  </cols>
  <sheetData>
    <row r="2" spans="1:22" ht="23.25" customHeight="1" x14ac:dyDescent="0.35">
      <c r="A2" s="127" t="s">
        <v>137</v>
      </c>
      <c r="B2" s="127"/>
      <c r="C2" s="127"/>
      <c r="D2" s="127"/>
      <c r="E2" s="127"/>
      <c r="F2" s="127"/>
      <c r="G2" s="127"/>
      <c r="H2" s="127"/>
      <c r="I2" s="127"/>
      <c r="J2" s="127"/>
      <c r="K2" s="127"/>
      <c r="L2" s="127"/>
      <c r="M2" s="127"/>
      <c r="N2" s="127"/>
      <c r="O2" s="127"/>
      <c r="P2" s="127"/>
      <c r="Q2" s="127"/>
      <c r="R2" s="127"/>
      <c r="S2" s="127"/>
      <c r="T2" s="127"/>
      <c r="U2" s="127"/>
      <c r="V2" s="127"/>
    </row>
    <row r="5" spans="1:22" x14ac:dyDescent="0.25">
      <c r="A5" s="6" t="s">
        <v>129</v>
      </c>
      <c r="L5" s="6" t="s">
        <v>133</v>
      </c>
    </row>
    <row r="26" spans="1:15" x14ac:dyDescent="0.25">
      <c r="A26" s="67" t="str">
        <f>A58</f>
        <v>Source : France Travail – Dares, métiers en tension</v>
      </c>
      <c r="L26" s="67" t="str">
        <f>A26</f>
        <v>Source : France Travail – Dares, métiers en tension</v>
      </c>
    </row>
    <row r="28" spans="1:15" x14ac:dyDescent="0.25">
      <c r="A28" t="s">
        <v>121</v>
      </c>
      <c r="B28" s="83" t="s">
        <v>0</v>
      </c>
      <c r="C28" s="83" t="s">
        <v>1</v>
      </c>
      <c r="D28" s="83" t="s">
        <v>2</v>
      </c>
      <c r="E28" s="83" t="s">
        <v>3</v>
      </c>
      <c r="F28" s="83" t="s">
        <v>4</v>
      </c>
      <c r="G28" s="83" t="s">
        <v>5</v>
      </c>
      <c r="H28" s="83" t="s">
        <v>6</v>
      </c>
      <c r="I28" s="83" t="s">
        <v>7</v>
      </c>
      <c r="J28" s="83" t="s">
        <v>8</v>
      </c>
      <c r="K28" s="83" t="s">
        <v>309</v>
      </c>
      <c r="L28" s="83" t="s">
        <v>310</v>
      </c>
      <c r="M28" s="83" t="s">
        <v>311</v>
      </c>
      <c r="N28" s="83" t="s">
        <v>851</v>
      </c>
      <c r="O28">
        <v>2024</v>
      </c>
    </row>
    <row r="29" spans="1:15" x14ac:dyDescent="0.25">
      <c r="A29" t="s">
        <v>131</v>
      </c>
      <c r="B29" s="94">
        <f>Evolution!B12</f>
        <v>-3.6499717839205102E-2</v>
      </c>
      <c r="C29" s="94">
        <f>Evolution!C12</f>
        <v>-4.1587153385465599E-2</v>
      </c>
      <c r="D29" s="94">
        <f>Evolution!D12</f>
        <v>-0.21240036004850801</v>
      </c>
      <c r="E29" s="94">
        <f>Evolution!E12</f>
        <v>-0.329616564163486</v>
      </c>
      <c r="F29" s="94">
        <f>Evolution!F12</f>
        <v>-0.32924619284393303</v>
      </c>
      <c r="G29" s="94">
        <f>Evolution!G12</f>
        <v>-0.21044410707759401</v>
      </c>
      <c r="H29" s="94">
        <f>Evolution!H12</f>
        <v>0.107179766169254</v>
      </c>
      <c r="I29" s="94">
        <f>Evolution!I12</f>
        <v>0.38542297671330999</v>
      </c>
      <c r="J29" s="94">
        <f>Evolution!J12</f>
        <v>0.37656069082569799</v>
      </c>
      <c r="K29" s="94">
        <f>Evolution!K12</f>
        <v>0.20522751701070199</v>
      </c>
      <c r="L29" s="94">
        <f>Evolution!L12</f>
        <v>0.40902712576123701</v>
      </c>
      <c r="M29" s="94">
        <f>Evolution!M12</f>
        <v>0.69368811713015799</v>
      </c>
      <c r="N29" s="94">
        <f>Evolution!N12</f>
        <v>0.66510820442555096</v>
      </c>
      <c r="O29" s="94">
        <f>Evolution!O12</f>
        <v>0.46720860384081098</v>
      </c>
    </row>
    <row r="30" spans="1:15" x14ac:dyDescent="0.25">
      <c r="A30" t="s">
        <v>132</v>
      </c>
      <c r="B30" s="94">
        <f>Evolution!B13</f>
        <v>-0.14454216157392799</v>
      </c>
      <c r="C30" s="94">
        <f>Evolution!C13</f>
        <v>-0.152954333738788</v>
      </c>
      <c r="D30" s="94">
        <f>Evolution!D13</f>
        <v>-0.28139293169316798</v>
      </c>
      <c r="E30" s="94">
        <f>Evolution!E13</f>
        <v>-0.41123142700501603</v>
      </c>
      <c r="F30" s="94">
        <f>Evolution!F13</f>
        <v>-0.435579512952881</v>
      </c>
      <c r="G30" s="94">
        <f>Evolution!G13</f>
        <v>-0.30546822859506201</v>
      </c>
      <c r="H30" s="94">
        <f>Evolution!H13</f>
        <v>-5.0391111313601501E-2</v>
      </c>
      <c r="I30" s="94">
        <f>Evolution!I13</f>
        <v>0.183113302736683</v>
      </c>
      <c r="J30" s="94">
        <f>Evolution!J13</f>
        <v>0.20559173509888401</v>
      </c>
      <c r="K30" s="94">
        <f>Evolution!K13</f>
        <v>5.4705270097588701E-2</v>
      </c>
      <c r="L30" s="94">
        <f>Evolution!L13</f>
        <v>0.220284385431288</v>
      </c>
      <c r="M30" s="94">
        <f>Evolution!M13</f>
        <v>0.48087520081381102</v>
      </c>
      <c r="N30" s="94">
        <f>Evolution!N13</f>
        <v>0.51526841409992896</v>
      </c>
      <c r="O30" s="94">
        <f>Evolution!O13</f>
        <v>0.31843964694763799</v>
      </c>
    </row>
    <row r="33" spans="1:15" x14ac:dyDescent="0.25">
      <c r="A33" s="6" t="s">
        <v>134</v>
      </c>
    </row>
    <row r="34" spans="1:15" ht="15.75" customHeight="1" x14ac:dyDescent="0.25">
      <c r="A34" s="95" t="s">
        <v>257</v>
      </c>
    </row>
    <row r="35" spans="1:15" x14ac:dyDescent="0.25">
      <c r="A35" s="6" t="s">
        <v>155</v>
      </c>
      <c r="B35" s="90" t="s">
        <v>156</v>
      </c>
      <c r="C35" s="91" t="s">
        <v>141</v>
      </c>
      <c r="D35" s="53" t="str">
        <f>VLOOKUP(C35,Menus!A2:B15,2)</f>
        <v>01</v>
      </c>
    </row>
    <row r="36" spans="1:15" ht="15.75" customHeight="1" x14ac:dyDescent="0.25">
      <c r="A36" s="6"/>
      <c r="B36" s="92" t="s">
        <v>157</v>
      </c>
      <c r="C36" s="93" t="s">
        <v>142</v>
      </c>
      <c r="D36" s="53" t="str">
        <f>VLOOKUP(C36,Menus!A2:B15,2)</f>
        <v>03</v>
      </c>
    </row>
    <row r="38" spans="1:15" x14ac:dyDescent="0.25">
      <c r="B38" s="53" t="s">
        <v>0</v>
      </c>
      <c r="C38" s="53" t="s">
        <v>1</v>
      </c>
      <c r="D38" s="53" t="s">
        <v>2</v>
      </c>
      <c r="E38" s="53" t="s">
        <v>3</v>
      </c>
      <c r="F38" s="53" t="s">
        <v>4</v>
      </c>
      <c r="G38" s="53" t="s">
        <v>5</v>
      </c>
      <c r="H38" s="53" t="s">
        <v>6</v>
      </c>
      <c r="I38" s="53" t="s">
        <v>7</v>
      </c>
      <c r="J38" s="53" t="s">
        <v>8</v>
      </c>
      <c r="K38" s="53" t="s">
        <v>309</v>
      </c>
      <c r="L38" s="53" t="s">
        <v>310</v>
      </c>
      <c r="M38" s="53">
        <v>2022</v>
      </c>
      <c r="N38" s="53">
        <v>2023</v>
      </c>
      <c r="O38" s="53">
        <v>2024</v>
      </c>
    </row>
    <row r="39" spans="1:15" x14ac:dyDescent="0.25">
      <c r="A39" s="53" t="str">
        <f>C35</f>
        <v>Ain</v>
      </c>
      <c r="B39" s="53">
        <f>VLOOKUP($D35,Evol_Dep!$A$2:$N$14,2)</f>
        <v>0.102158790994854</v>
      </c>
      <c r="C39" s="53">
        <f>VLOOKUP($D35,Evol_Dep!$A$2:$N$14,3)</f>
        <v>4.0027406388020902E-2</v>
      </c>
      <c r="D39" s="53">
        <f>VLOOKUP($D35,Evol_Dep!$A$2:$N$14,4)</f>
        <v>-0.175776180426303</v>
      </c>
      <c r="E39" s="53">
        <f>VLOOKUP($D35,Evol_Dep!$A$2:$N$14,5)</f>
        <v>-0.27622464247956602</v>
      </c>
      <c r="F39" s="53">
        <f>VLOOKUP($D35,Evol_Dep!$A$2:$N$14,6)</f>
        <v>-0.22356119740723701</v>
      </c>
      <c r="G39" s="53">
        <f>VLOOKUP($D35,Evol_Dep!$A$2:$N$14,7)</f>
        <v>-0.134447439025277</v>
      </c>
      <c r="H39" s="53">
        <f>VLOOKUP($D35,Evol_Dep!$A$2:$N$14,8)</f>
        <v>0.104065595882882</v>
      </c>
      <c r="I39" s="53">
        <f>VLOOKUP($D35,Evol_Dep!$A$2:$N$14,9)</f>
        <v>0.40829260394490702</v>
      </c>
      <c r="J39" s="53">
        <f>VLOOKUP($D35,Evol_Dep!$A$2:$N$14,10)</f>
        <v>0.43939587512435302</v>
      </c>
      <c r="K39" s="53">
        <f>VLOOKUP($D35,Evol_Dep!$A$2:$N$14,11)</f>
        <v>0.31361447667027198</v>
      </c>
      <c r="L39" s="53">
        <f>VLOOKUP($D35,Evol_Dep!$A$2:$N$14,11)</f>
        <v>0.31361447667027198</v>
      </c>
      <c r="M39" s="53">
        <f>VLOOKUP($D35,Evol_Dep!$A$2:$N$14,12)</f>
        <v>0.33503309130157399</v>
      </c>
      <c r="N39" s="53">
        <f>VLOOKUP($D35,Evol_Dep!$A$2:$N$14,13)</f>
        <v>0.60652966826322796</v>
      </c>
      <c r="O39" s="53">
        <f>VLOOKUP($D35,Evol_Dep!$A$2:$N$14,14)</f>
        <v>0.671980837157241</v>
      </c>
    </row>
    <row r="40" spans="1:15" x14ac:dyDescent="0.25">
      <c r="A40" s="53" t="str">
        <f>C36</f>
        <v>Allier</v>
      </c>
      <c r="B40" s="53">
        <f>VLOOKUP($D36,Evol_Dep!$A$2:$N$14,2)</f>
        <v>-0.120722725229195</v>
      </c>
      <c r="C40" s="53">
        <f>VLOOKUP($D36,Evol_Dep!$A$2:$N$14,3)</f>
        <v>-0.152013144870599</v>
      </c>
      <c r="D40" s="53">
        <f>VLOOKUP($D36,Evol_Dep!$A$2:$N$14,4)</f>
        <v>-0.26315424871554499</v>
      </c>
      <c r="E40" s="53">
        <f>VLOOKUP($D36,Evol_Dep!$A$2:$N$14,5)</f>
        <v>-0.39915725326536999</v>
      </c>
      <c r="F40" s="53">
        <f>VLOOKUP($D36,Evol_Dep!$A$2:$N$14,6)</f>
        <v>-0.45765363078774501</v>
      </c>
      <c r="G40" s="53">
        <f>VLOOKUP($D36,Evol_Dep!$A$2:$N$14,7)</f>
        <v>-0.36767242790298099</v>
      </c>
      <c r="H40" s="53">
        <f>VLOOKUP($D36,Evol_Dep!$A$2:$N$14,8)</f>
        <v>-4.4655422264596498E-2</v>
      </c>
      <c r="I40" s="53">
        <f>VLOOKUP($D36,Evol_Dep!$A$2:$N$14,9)</f>
        <v>0.17690362874445401</v>
      </c>
      <c r="J40" s="53">
        <f>VLOOKUP($D36,Evol_Dep!$A$2:$N$14,10)</f>
        <v>0.14337096520290099</v>
      </c>
      <c r="K40" s="53">
        <f>VLOOKUP($D36,Evol_Dep!$A$2:$N$14,11)</f>
        <v>3.5385134571933499E-2</v>
      </c>
      <c r="L40" s="53">
        <f>VLOOKUP($D36,Evol_Dep!$A$2:$N$14,11)</f>
        <v>3.5385134571933499E-2</v>
      </c>
      <c r="M40" s="53">
        <f>VLOOKUP($D36,Evol_Dep!$A$2:$N$14,12)</f>
        <v>0.31964751671057201</v>
      </c>
      <c r="N40" s="53">
        <f>VLOOKUP($D36,Evol_Dep!$A$2:$N$14,13)</f>
        <v>0.58802228927396805</v>
      </c>
      <c r="O40" s="53">
        <f>VLOOKUP($D36,Evol_Dep!$A$2:$N$14,14)</f>
        <v>0.52184225804669304</v>
      </c>
    </row>
    <row r="41" spans="1:15" x14ac:dyDescent="0.25">
      <c r="A41" s="53" t="s">
        <v>131</v>
      </c>
      <c r="B41" s="66">
        <f>B29</f>
        <v>-3.6499717839205102E-2</v>
      </c>
      <c r="C41" s="66">
        <f t="shared" ref="C41:K41" si="0">C29</f>
        <v>-4.1587153385465599E-2</v>
      </c>
      <c r="D41" s="66">
        <f t="shared" si="0"/>
        <v>-0.21240036004850801</v>
      </c>
      <c r="E41" s="66">
        <f t="shared" si="0"/>
        <v>-0.329616564163486</v>
      </c>
      <c r="F41" s="66">
        <f t="shared" si="0"/>
        <v>-0.32924619284393303</v>
      </c>
      <c r="G41" s="66">
        <f t="shared" si="0"/>
        <v>-0.21044410707759401</v>
      </c>
      <c r="H41" s="66">
        <f t="shared" si="0"/>
        <v>0.107179766169254</v>
      </c>
      <c r="I41" s="66">
        <f t="shared" si="0"/>
        <v>0.38542297671330999</v>
      </c>
      <c r="J41" s="66">
        <f t="shared" si="0"/>
        <v>0.37656069082569799</v>
      </c>
      <c r="K41" s="66">
        <f t="shared" si="0"/>
        <v>0.20522751701070199</v>
      </c>
      <c r="L41" s="66">
        <f t="shared" ref="L41:M41" si="1">L29</f>
        <v>0.40902712576123701</v>
      </c>
      <c r="M41" s="66">
        <f t="shared" si="1"/>
        <v>0.69368811713015799</v>
      </c>
      <c r="N41" s="66">
        <f t="shared" ref="N41:O41" si="2">N29</f>
        <v>0.66510820442555096</v>
      </c>
      <c r="O41" s="66">
        <f t="shared" si="2"/>
        <v>0.46720860384081098</v>
      </c>
    </row>
    <row r="52" spans="1:12" x14ac:dyDescent="0.25">
      <c r="A52" t="s">
        <v>1019</v>
      </c>
    </row>
    <row r="58" spans="1:12" ht="15.75" customHeight="1" x14ac:dyDescent="0.25">
      <c r="A58" s="74" t="s">
        <v>1019</v>
      </c>
    </row>
    <row r="60" spans="1:12" x14ac:dyDescent="0.25">
      <c r="A60" s="6" t="s">
        <v>1028</v>
      </c>
      <c r="L60" s="6" t="s">
        <v>1032</v>
      </c>
    </row>
    <row r="87" spans="1:12" ht="15.75" customHeight="1" x14ac:dyDescent="0.25">
      <c r="A87" s="74" t="s">
        <v>1019</v>
      </c>
      <c r="L87" s="74" t="s">
        <v>1019</v>
      </c>
    </row>
  </sheetData>
  <mergeCells count="1">
    <mergeCell ref="A2:V2"/>
  </mergeCells>
  <pageMargins left="0.7" right="0.7" top="0.75" bottom="0.75" header="0.3" footer="0.3"/>
  <pageSetup paperSize="9" scale="30" orientation="portrait"/>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Menus!$A$2:$A$13</xm:f>
          </x14:formula1>
          <xm:sqref>C35</xm:sqref>
        </x14:dataValidation>
        <x14:dataValidation type="list" allowBlank="1" showInputMessage="1" showErrorMessage="1" xr:uid="{23F53CD1-8320-4D52-9B18-BD63725AD9F3}">
          <x14:formula1>
            <xm:f>Menus!$A$2:$A$14</xm:f>
          </x14:formula1>
          <xm:sqref>C36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Y40"/>
  <sheetViews>
    <sheetView zoomScaleNormal="100" workbookViewId="0">
      <selection activeCell="C47" sqref="C47"/>
    </sheetView>
  </sheetViews>
  <sheetFormatPr baseColWidth="10" defaultRowHeight="15" x14ac:dyDescent="0.25"/>
  <cols>
    <col min="3" max="3" width="12.5703125" customWidth="1"/>
    <col min="5" max="5" width="14" customWidth="1"/>
    <col min="8" max="8" width="14.28515625" customWidth="1"/>
    <col min="12" max="25" width="9.7109375" customWidth="1"/>
  </cols>
  <sheetData>
    <row r="2" spans="1:25" ht="23.25" customHeight="1" x14ac:dyDescent="0.35">
      <c r="A2" s="2" t="s">
        <v>136</v>
      </c>
    </row>
    <row r="3" spans="1:25" ht="15.75" customHeight="1" x14ac:dyDescent="0.25"/>
    <row r="4" spans="1:25" ht="44.25" customHeight="1" x14ac:dyDescent="0.25">
      <c r="A4" s="56"/>
      <c r="B4" s="50" t="s">
        <v>121</v>
      </c>
      <c r="C4" s="50" t="s">
        <v>122</v>
      </c>
      <c r="D4" s="50" t="s">
        <v>123</v>
      </c>
      <c r="E4" s="50" t="s">
        <v>124</v>
      </c>
      <c r="F4" s="50" t="s">
        <v>259</v>
      </c>
      <c r="G4" s="96" t="s">
        <v>126</v>
      </c>
      <c r="H4" s="50" t="s">
        <v>258</v>
      </c>
      <c r="I4" s="47" t="s">
        <v>1022</v>
      </c>
      <c r="K4" s="56"/>
      <c r="L4" s="104" t="s">
        <v>0</v>
      </c>
      <c r="M4" s="104" t="s">
        <v>1</v>
      </c>
      <c r="N4" s="104" t="s">
        <v>2</v>
      </c>
      <c r="O4" s="104" t="s">
        <v>3</v>
      </c>
      <c r="P4" s="104" t="s">
        <v>4</v>
      </c>
      <c r="Q4" s="104" t="s">
        <v>5</v>
      </c>
      <c r="R4" s="104" t="s">
        <v>6</v>
      </c>
      <c r="S4" s="104" t="s">
        <v>7</v>
      </c>
      <c r="T4" s="104" t="s">
        <v>8</v>
      </c>
      <c r="U4" s="104" t="s">
        <v>309</v>
      </c>
      <c r="V4" s="104" t="s">
        <v>310</v>
      </c>
      <c r="W4" s="104">
        <v>2022</v>
      </c>
      <c r="X4" s="99">
        <v>2023</v>
      </c>
      <c r="Y4" s="105">
        <v>2024</v>
      </c>
    </row>
    <row r="5" spans="1:25" x14ac:dyDescent="0.25">
      <c r="A5" s="102" t="s">
        <v>112</v>
      </c>
      <c r="B5" s="100">
        <v>0.12563690964839999</v>
      </c>
      <c r="C5" s="100">
        <v>1.9119970257403001</v>
      </c>
      <c r="D5" s="100">
        <v>0.181295418065377</v>
      </c>
      <c r="E5" s="100">
        <v>-0.54874943342119997</v>
      </c>
      <c r="F5" s="100">
        <v>0.43259800799464099</v>
      </c>
      <c r="G5" s="97">
        <v>0.34940979836867397</v>
      </c>
      <c r="H5" s="100">
        <v>0.81910049067562696</v>
      </c>
      <c r="I5" s="106">
        <f>Familles!I2</f>
        <v>0</v>
      </c>
      <c r="K5" s="102" t="s">
        <v>112</v>
      </c>
      <c r="L5" s="100">
        <f>Familles!J2</f>
        <v>-0.28795581948120802</v>
      </c>
      <c r="M5" s="100">
        <f>Familles!K2</f>
        <v>-0.31614146856992997</v>
      </c>
      <c r="N5" s="100">
        <f>Familles!L2</f>
        <v>-0.328838111632065</v>
      </c>
      <c r="O5" s="100">
        <f>Familles!M2</f>
        <v>-0.38716120827607797</v>
      </c>
      <c r="P5" s="100">
        <f>Familles!N2</f>
        <v>-0.61183983998616598</v>
      </c>
      <c r="Q5" s="100">
        <f>Familles!O2</f>
        <v>-0.52401982647400802</v>
      </c>
      <c r="R5" s="100">
        <f>Familles!P2</f>
        <v>-0.26335856678541197</v>
      </c>
      <c r="S5" s="100">
        <f>Familles!Q2</f>
        <v>-5.6593590744124303E-2</v>
      </c>
      <c r="T5" s="100">
        <f>Familles!R2</f>
        <v>1.5549113618745099E-3</v>
      </c>
      <c r="U5" s="100">
        <f>Familles!S2</f>
        <v>-0.112669604504586</v>
      </c>
      <c r="V5" s="100">
        <f>Familles!T2</f>
        <v>-2.4891157146640999E-2</v>
      </c>
      <c r="W5" s="100">
        <f>Familles!U2</f>
        <v>0.15153733828607399</v>
      </c>
      <c r="X5" s="100">
        <f>Familles!V2</f>
        <v>0.139999390113897</v>
      </c>
      <c r="Y5" s="106">
        <f>Familles!W2</f>
        <v>0.17414789101764899</v>
      </c>
    </row>
    <row r="6" spans="1:25" x14ac:dyDescent="0.25">
      <c r="A6" s="102" t="s">
        <v>113</v>
      </c>
      <c r="B6" s="100">
        <v>1.3486379133081201</v>
      </c>
      <c r="C6" s="100">
        <v>1.84406992408643</v>
      </c>
      <c r="D6" s="100">
        <v>0.44820753345789299</v>
      </c>
      <c r="E6" s="100">
        <v>0.29971439953078999</v>
      </c>
      <c r="F6" s="100">
        <v>-0.2243518635349</v>
      </c>
      <c r="G6" s="97">
        <v>0.25142870929804401</v>
      </c>
      <c r="H6" s="100">
        <v>0.162423251286818</v>
      </c>
      <c r="I6" s="106">
        <f>Familles!I3</f>
        <v>-0.71153340307176804</v>
      </c>
      <c r="K6" s="102" t="s">
        <v>113</v>
      </c>
      <c r="L6" s="100">
        <f>Familles!J3</f>
        <v>0.46818422727070003</v>
      </c>
      <c r="M6" s="100">
        <f>Familles!K3</f>
        <v>0.51492393320181795</v>
      </c>
      <c r="N6" s="100">
        <f>Familles!L3</f>
        <v>0.24156039328826601</v>
      </c>
      <c r="O6" s="100">
        <f>Familles!M3</f>
        <v>-2.1718870567395101E-2</v>
      </c>
      <c r="P6" s="100">
        <f>Familles!N3</f>
        <v>-0.149547575415962</v>
      </c>
      <c r="Q6" s="100">
        <f>Familles!O3</f>
        <v>5.1573517785988103E-4</v>
      </c>
      <c r="R6" s="100">
        <f>Familles!P3</f>
        <v>0.47232026443691599</v>
      </c>
      <c r="S6" s="100">
        <f>Familles!Q3</f>
        <v>0.80754670398437201</v>
      </c>
      <c r="T6" s="100">
        <f>Familles!R3</f>
        <v>0.93885997410942801</v>
      </c>
      <c r="U6" s="100">
        <f>Familles!S3</f>
        <v>0.86892568096630596</v>
      </c>
      <c r="V6" s="100">
        <f>Familles!T3</f>
        <v>1.0258241908896399</v>
      </c>
      <c r="W6" s="100">
        <f>Familles!U3</f>
        <v>1.2462421795338301</v>
      </c>
      <c r="X6" s="100">
        <f>Familles!V3</f>
        <v>1.2009931346807501</v>
      </c>
      <c r="Y6" s="106">
        <f>Familles!W3</f>
        <v>1.0930864908759901</v>
      </c>
    </row>
    <row r="7" spans="1:25" x14ac:dyDescent="0.25">
      <c r="A7" s="102" t="s">
        <v>114</v>
      </c>
      <c r="B7" s="100">
        <v>1.5936233556057999</v>
      </c>
      <c r="C7" s="100">
        <v>1.23508130614352</v>
      </c>
      <c r="D7" s="100">
        <v>1.9954665984117499E-2</v>
      </c>
      <c r="E7" s="100">
        <v>0.64964985989151702</v>
      </c>
      <c r="F7" s="100">
        <v>-0.431589855836785</v>
      </c>
      <c r="G7" s="97">
        <v>0.117740186619123</v>
      </c>
      <c r="H7" s="100">
        <v>0.118369363340943</v>
      </c>
      <c r="I7" s="106">
        <f>Familles!I4</f>
        <v>-0.43486933250602799</v>
      </c>
      <c r="K7" s="102" t="s">
        <v>114</v>
      </c>
      <c r="L7" s="100">
        <f>Familles!J4</f>
        <v>0.48518985038315099</v>
      </c>
      <c r="M7" s="100">
        <f>Familles!K4</f>
        <v>0.51222324876316205</v>
      </c>
      <c r="N7" s="100">
        <f>Familles!L4</f>
        <v>0.36015479400088901</v>
      </c>
      <c r="O7" s="100">
        <f>Familles!M4</f>
        <v>0.239831166856669</v>
      </c>
      <c r="P7" s="100">
        <f>Familles!N4</f>
        <v>0.13435716054482499</v>
      </c>
      <c r="Q7" s="100">
        <f>Familles!O4</f>
        <v>0.244717269693592</v>
      </c>
      <c r="R7" s="100">
        <f>Familles!P4</f>
        <v>0.80857308798160399</v>
      </c>
      <c r="S7" s="100">
        <f>Familles!Q4</f>
        <v>1.2457711126470901</v>
      </c>
      <c r="T7" s="100">
        <f>Familles!R4</f>
        <v>0.95358641007201905</v>
      </c>
      <c r="U7" s="100">
        <f>Familles!S4</f>
        <v>0.67490142245017204</v>
      </c>
      <c r="V7" s="100">
        <f>Familles!T4</f>
        <v>0.80308174595345205</v>
      </c>
      <c r="W7" s="100">
        <f>Familles!U4</f>
        <v>1.15277777005071</v>
      </c>
      <c r="X7" s="100">
        <f>Familles!V4</f>
        <v>1.3427361932816599</v>
      </c>
      <c r="Y7" s="106">
        <f>Familles!W4</f>
        <v>1.20405234620262</v>
      </c>
    </row>
    <row r="8" spans="1:25" x14ac:dyDescent="0.25">
      <c r="A8" s="102" t="s">
        <v>115</v>
      </c>
      <c r="B8" s="100">
        <v>0.56259521761378695</v>
      </c>
      <c r="C8" s="100">
        <v>0.39588372365622299</v>
      </c>
      <c r="D8" s="100">
        <v>-4.6648411987010197E-2</v>
      </c>
      <c r="E8" s="100">
        <v>0.38605578744511698</v>
      </c>
      <c r="F8" s="100">
        <v>-0.36485442049717998</v>
      </c>
      <c r="G8" s="97">
        <v>-0.31610617149596298</v>
      </c>
      <c r="H8" s="100">
        <v>-0.42642130457364502</v>
      </c>
      <c r="I8" s="106">
        <f>Familles!I5</f>
        <v>0.14713026171948401</v>
      </c>
      <c r="K8" s="102" t="s">
        <v>115</v>
      </c>
      <c r="L8" s="100">
        <f>Familles!J5</f>
        <v>-0.223275853737403</v>
      </c>
      <c r="M8" s="100">
        <f>Familles!K5</f>
        <v>-0.230023143931644</v>
      </c>
      <c r="N8" s="100">
        <f>Familles!L5</f>
        <v>-0.38967159869285301</v>
      </c>
      <c r="O8" s="100">
        <f>Familles!M5</f>
        <v>-0.49005458824526399</v>
      </c>
      <c r="P8" s="100">
        <f>Familles!N5</f>
        <v>-0.44109043745679499</v>
      </c>
      <c r="Q8" s="100">
        <f>Familles!O5</f>
        <v>-0.32408135612305999</v>
      </c>
      <c r="R8" s="100">
        <f>Familles!P5</f>
        <v>-7.4356474451707996E-2</v>
      </c>
      <c r="S8" s="100">
        <f>Familles!Q5</f>
        <v>0.160055896432372</v>
      </c>
      <c r="T8" s="100">
        <f>Familles!R5</f>
        <v>0.19847518349175999</v>
      </c>
      <c r="U8" s="100">
        <f>Familles!S5</f>
        <v>4.17336282906281E-2</v>
      </c>
      <c r="V8" s="100">
        <f>Familles!T5</f>
        <v>0.27310364933630699</v>
      </c>
      <c r="W8" s="100">
        <f>Familles!U5</f>
        <v>0.55479500665108294</v>
      </c>
      <c r="X8" s="100">
        <f>Familles!V5</f>
        <v>0.47926474284843401</v>
      </c>
      <c r="Y8" s="106">
        <f>Familles!W5</f>
        <v>0.25750418510253298</v>
      </c>
    </row>
    <row r="9" spans="1:25" ht="15.75" customHeight="1" x14ac:dyDescent="0.25">
      <c r="A9" s="103" t="s">
        <v>116</v>
      </c>
      <c r="B9" s="101">
        <v>0.77591980761486801</v>
      </c>
      <c r="C9" s="101">
        <v>0.66139315949890298</v>
      </c>
      <c r="D9" s="101">
        <v>2.6219346979489801E-3</v>
      </c>
      <c r="E9" s="101">
        <v>0.40455092029513101</v>
      </c>
      <c r="F9" s="101">
        <v>-0.35036455263456701</v>
      </c>
      <c r="G9" s="98">
        <v>-0.193605431359406</v>
      </c>
      <c r="H9" s="101">
        <v>-0.27303606341223702</v>
      </c>
      <c r="I9" s="107">
        <f>Familles!I6</f>
        <v>-9.8990683639483303E-3</v>
      </c>
      <c r="K9" s="103" t="s">
        <v>116</v>
      </c>
      <c r="L9" s="101">
        <f>Familles!J6</f>
        <v>-3.6499717839205102E-2</v>
      </c>
      <c r="M9" s="101">
        <f>Familles!K6</f>
        <v>-4.1587153385465599E-2</v>
      </c>
      <c r="N9" s="101">
        <f>Familles!L6</f>
        <v>-0.21240036004850801</v>
      </c>
      <c r="O9" s="101">
        <f>Familles!M6</f>
        <v>-0.329616564163486</v>
      </c>
      <c r="P9" s="101">
        <f>Familles!N6</f>
        <v>-0.32924619284393303</v>
      </c>
      <c r="Q9" s="101">
        <f>Familles!O6</f>
        <v>-0.21044410707759401</v>
      </c>
      <c r="R9" s="101">
        <f>Familles!P6</f>
        <v>0.107179766169254</v>
      </c>
      <c r="S9" s="101">
        <f>Familles!Q6</f>
        <v>0.38542297671330999</v>
      </c>
      <c r="T9" s="101">
        <f>Familles!R6</f>
        <v>0.37656069082569799</v>
      </c>
      <c r="U9" s="101">
        <f>Familles!S6</f>
        <v>0.20522751701070199</v>
      </c>
      <c r="V9" s="101">
        <f>Familles!T6</f>
        <v>0.40902712576123701</v>
      </c>
      <c r="W9" s="101">
        <f>Familles!U6</f>
        <v>0.69368811713015799</v>
      </c>
      <c r="X9" s="101">
        <f>Familles!V6</f>
        <v>0.66510820442555096</v>
      </c>
      <c r="Y9" s="107">
        <f>Familles!W6</f>
        <v>0.46720860384081098</v>
      </c>
    </row>
    <row r="40" spans="1:12" x14ac:dyDescent="0.25">
      <c r="A40" s="67" t="str">
        <f>'Fiche Métier'!A54</f>
        <v>Source : France Travail – Dares, métiers en tension</v>
      </c>
      <c r="L40" s="67" t="str">
        <f>'Fiche Métier'!A54</f>
        <v>Source : France Travail – Dares, métiers en tension</v>
      </c>
    </row>
  </sheetData>
  <pageMargins left="0.7" right="0.7" top="0.75" bottom="0.75" header="0.3" footer="0.3"/>
  <pageSetup paperSize="9" scale="32"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210"/>
  <sheetViews>
    <sheetView topLeftCell="Q151" workbookViewId="0">
      <selection activeCell="AE141" sqref="AE141"/>
    </sheetView>
  </sheetViews>
  <sheetFormatPr baseColWidth="10" defaultRowHeight="15" x14ac:dyDescent="0.25"/>
  <cols>
    <col min="2" max="2" width="47.7109375" customWidth="1"/>
    <col min="7" max="7" width="11.5703125" customWidth="1"/>
    <col min="17" max="17" width="12.28515625" customWidth="1"/>
    <col min="18" max="18" width="20.140625" customWidth="1"/>
  </cols>
  <sheetData>
    <row r="1" spans="1:35" x14ac:dyDescent="0.25">
      <c r="A1" s="108" t="s">
        <v>1033</v>
      </c>
      <c r="B1" s="108" t="s">
        <v>1034</v>
      </c>
      <c r="C1" s="108" t="s">
        <v>1035</v>
      </c>
      <c r="D1" s="108" t="s">
        <v>1036</v>
      </c>
      <c r="E1" s="108" t="s">
        <v>1037</v>
      </c>
      <c r="F1" s="108" t="s">
        <v>1038</v>
      </c>
      <c r="G1" s="108" t="s">
        <v>1039</v>
      </c>
      <c r="H1" s="108" t="s">
        <v>1040</v>
      </c>
      <c r="I1" s="108" t="s">
        <v>1041</v>
      </c>
      <c r="J1" s="108" t="s">
        <v>1042</v>
      </c>
      <c r="K1" s="108" t="s">
        <v>1043</v>
      </c>
      <c r="L1" s="108" t="s">
        <v>1044</v>
      </c>
      <c r="M1" s="108" t="s">
        <v>1045</v>
      </c>
      <c r="N1" s="108" t="s">
        <v>1046</v>
      </c>
      <c r="O1" s="108" t="s">
        <v>1047</v>
      </c>
      <c r="P1" s="108" t="s">
        <v>1048</v>
      </c>
      <c r="Q1" s="108" t="s">
        <v>1049</v>
      </c>
      <c r="R1" s="108" t="s">
        <v>1050</v>
      </c>
      <c r="S1" s="108" t="s">
        <v>1051</v>
      </c>
      <c r="T1" s="108" t="s">
        <v>1052</v>
      </c>
      <c r="U1" s="108" t="s">
        <v>1053</v>
      </c>
      <c r="V1" s="108" t="s">
        <v>1054</v>
      </c>
      <c r="W1" s="108" t="s">
        <v>1055</v>
      </c>
      <c r="X1" s="108" t="s">
        <v>1056</v>
      </c>
      <c r="Y1" s="108" t="s">
        <v>1057</v>
      </c>
      <c r="Z1" s="108" t="s">
        <v>1058</v>
      </c>
      <c r="AA1" s="108" t="s">
        <v>1059</v>
      </c>
      <c r="AB1" s="108" t="s">
        <v>1060</v>
      </c>
      <c r="AC1" s="108" t="s">
        <v>1061</v>
      </c>
      <c r="AD1" s="108" t="s">
        <v>1062</v>
      </c>
      <c r="AE1" s="108" t="s">
        <v>1063</v>
      </c>
      <c r="AF1" s="108" t="s">
        <v>1064</v>
      </c>
      <c r="AG1" s="108" t="s">
        <v>1065</v>
      </c>
      <c r="AH1" s="108" t="s">
        <v>1066</v>
      </c>
      <c r="AI1" t="s">
        <v>1067</v>
      </c>
    </row>
    <row r="2" spans="1:35" x14ac:dyDescent="0.25">
      <c r="A2" s="108" t="s">
        <v>1068</v>
      </c>
      <c r="B2" s="108" t="s">
        <v>1069</v>
      </c>
      <c r="C2" s="108">
        <v>5731.4</v>
      </c>
      <c r="D2" s="108">
        <v>1.5856297039712499E-4</v>
      </c>
      <c r="E2" s="108">
        <v>4.9440002989022096</v>
      </c>
      <c r="F2" s="108">
        <v>0.30236452320590601</v>
      </c>
      <c r="G2" s="108">
        <v>-0.61938548128876103</v>
      </c>
      <c r="H2" s="108">
        <v>0.98059191977331295</v>
      </c>
      <c r="I2" s="108">
        <v>0.29109119151662999</v>
      </c>
      <c r="J2" s="108">
        <v>0.80680518933168099</v>
      </c>
      <c r="K2" s="108">
        <v>0.104748929270977</v>
      </c>
      <c r="L2" s="108" t="s">
        <v>1070</v>
      </c>
      <c r="M2" s="108" t="s">
        <v>1071</v>
      </c>
      <c r="N2" s="108" t="s">
        <v>1070</v>
      </c>
      <c r="O2" s="108" t="s">
        <v>1072</v>
      </c>
      <c r="P2" s="108" t="s">
        <v>1071</v>
      </c>
      <c r="Q2" s="108" t="s">
        <v>1070</v>
      </c>
      <c r="R2" s="108" t="s">
        <v>1071</v>
      </c>
      <c r="S2" s="108" t="s">
        <v>1070</v>
      </c>
      <c r="T2" s="108" t="s">
        <v>1073</v>
      </c>
      <c r="U2" s="108">
        <v>154</v>
      </c>
      <c r="V2" s="108">
        <v>-0.42267560139800497</v>
      </c>
      <c r="W2" s="108">
        <v>-0.463801168212644</v>
      </c>
      <c r="X2" s="108">
        <v>-0.66730021389386796</v>
      </c>
      <c r="Y2" s="108">
        <v>-0.85056141293272003</v>
      </c>
      <c r="Z2" s="108">
        <v>-0.83483084058743595</v>
      </c>
      <c r="AA2" s="108">
        <v>-0.67316092499696401</v>
      </c>
      <c r="AB2" s="108">
        <v>-0.42435778185480699</v>
      </c>
      <c r="AC2" s="108">
        <v>-0.32175547716048603</v>
      </c>
      <c r="AD2" s="108">
        <v>-0.17038533949151599</v>
      </c>
      <c r="AE2" s="108">
        <v>-0.28632829867148502</v>
      </c>
      <c r="AF2" s="108">
        <v>-0.314681910235308</v>
      </c>
      <c r="AG2" s="108">
        <v>-0.12477143794583299</v>
      </c>
      <c r="AH2" s="108">
        <v>-0.19594696887295401</v>
      </c>
      <c r="AI2">
        <v>1.5856297039712499E-4</v>
      </c>
    </row>
    <row r="3" spans="1:35" x14ac:dyDescent="0.25">
      <c r="A3" s="108" t="s">
        <v>1074</v>
      </c>
      <c r="B3" s="108" t="s">
        <v>1075</v>
      </c>
      <c r="C3" s="108">
        <v>3780.6</v>
      </c>
      <c r="D3" s="108">
        <v>0.120165736014539</v>
      </c>
      <c r="E3" s="108">
        <v>9.4492466306285397E-2</v>
      </c>
      <c r="F3" s="108">
        <v>0.69218084748480502</v>
      </c>
      <c r="G3" s="108">
        <v>-0.34689948015479399</v>
      </c>
      <c r="H3" s="108">
        <v>0.49239118433365903</v>
      </c>
      <c r="I3" s="108">
        <v>1.79855664086697</v>
      </c>
      <c r="J3" s="108">
        <v>1.23301267671529</v>
      </c>
      <c r="K3" s="108">
        <v>0.34355168305658501</v>
      </c>
      <c r="L3" s="108" t="s">
        <v>1070</v>
      </c>
      <c r="M3" s="108" t="s">
        <v>1076</v>
      </c>
      <c r="N3" s="108" t="s">
        <v>1076</v>
      </c>
      <c r="O3" s="108" t="s">
        <v>1072</v>
      </c>
      <c r="P3" s="108" t="s">
        <v>1076</v>
      </c>
      <c r="Q3" s="108" t="s">
        <v>1071</v>
      </c>
      <c r="R3" s="108" t="s">
        <v>1071</v>
      </c>
      <c r="S3" s="108" t="s">
        <v>1076</v>
      </c>
      <c r="T3" s="108" t="s">
        <v>1073</v>
      </c>
      <c r="U3" s="108">
        <v>141</v>
      </c>
      <c r="V3" s="108">
        <v>-2.9487607595725902E-2</v>
      </c>
      <c r="W3" s="108">
        <v>1.8937981436115001E-2</v>
      </c>
      <c r="X3" s="108">
        <v>-4.31684848902033E-2</v>
      </c>
      <c r="Y3" s="108">
        <v>-0.23610495143389301</v>
      </c>
      <c r="Z3" s="108">
        <v>-0.22183288382747701</v>
      </c>
      <c r="AA3" s="108">
        <v>5.4158505876155498E-2</v>
      </c>
      <c r="AB3" s="108">
        <v>5.4559134028412802E-2</v>
      </c>
      <c r="AC3" s="108">
        <v>4.0035427098273402E-2</v>
      </c>
      <c r="AD3" s="108">
        <v>0.115719034225529</v>
      </c>
      <c r="AE3" s="108">
        <v>-0.22468181870034601</v>
      </c>
      <c r="AF3" s="108">
        <v>-0.26056664507187399</v>
      </c>
      <c r="AG3" s="108">
        <v>6.4639803839346893E-2</v>
      </c>
      <c r="AH3" s="108">
        <v>7.8708330479846003E-2</v>
      </c>
      <c r="AI3">
        <v>0.120165736014539</v>
      </c>
    </row>
    <row r="4" spans="1:35" x14ac:dyDescent="0.25">
      <c r="A4" s="108" t="s">
        <v>1077</v>
      </c>
      <c r="B4" s="108" t="s">
        <v>1078</v>
      </c>
      <c r="C4" s="108">
        <v>943.7</v>
      </c>
      <c r="D4" s="108">
        <v>0.75639619068330399</v>
      </c>
      <c r="E4" s="108">
        <v>1.21595165719523</v>
      </c>
      <c r="F4" s="108">
        <v>-8.7451801072993204E-2</v>
      </c>
      <c r="G4" s="108">
        <v>-0.77367945293947304</v>
      </c>
      <c r="H4" s="108">
        <v>-7.2523622805423293E-2</v>
      </c>
      <c r="I4" s="108">
        <v>0.42615989147081301</v>
      </c>
      <c r="J4" s="108">
        <v>1.0548753109425499</v>
      </c>
      <c r="K4" s="108">
        <v>3.5906129541948002E-2</v>
      </c>
      <c r="L4" s="108" t="s">
        <v>1079</v>
      </c>
      <c r="M4" s="108" t="s">
        <v>1071</v>
      </c>
      <c r="N4" s="108" t="s">
        <v>1070</v>
      </c>
      <c r="O4" s="108" t="s">
        <v>1080</v>
      </c>
      <c r="P4" s="108" t="s">
        <v>1070</v>
      </c>
      <c r="Q4" s="108" t="s">
        <v>1070</v>
      </c>
      <c r="R4" s="108" t="s">
        <v>1071</v>
      </c>
      <c r="S4" s="108" t="s">
        <v>1070</v>
      </c>
      <c r="T4" s="108" t="s">
        <v>1073</v>
      </c>
      <c r="U4" s="108">
        <v>82</v>
      </c>
      <c r="V4" s="108">
        <v>0.44494308423749002</v>
      </c>
      <c r="W4" s="108">
        <v>0.47521353709326197</v>
      </c>
      <c r="X4" s="108">
        <v>0.476448788567162</v>
      </c>
      <c r="Y4" s="108">
        <v>0.140261430575219</v>
      </c>
      <c r="Z4" s="108">
        <v>-4.6783549475387402E-3</v>
      </c>
      <c r="AA4" s="108">
        <v>0.416663790146242</v>
      </c>
      <c r="AB4" s="108">
        <v>0.14340596429803201</v>
      </c>
      <c r="AC4" s="108">
        <v>9.2473431536015796E-2</v>
      </c>
      <c r="AD4" s="108">
        <v>0.48468672266894203</v>
      </c>
      <c r="AE4" s="108">
        <v>0.42121977692509299</v>
      </c>
      <c r="AF4" s="108">
        <v>0.55540278154093203</v>
      </c>
      <c r="AG4" s="108">
        <v>0.63656757018126198</v>
      </c>
      <c r="AH4" s="108">
        <v>0.73748951048812095</v>
      </c>
      <c r="AI4">
        <v>0.75639619068330399</v>
      </c>
    </row>
    <row r="5" spans="1:35" x14ac:dyDescent="0.25">
      <c r="A5" s="108" t="s">
        <v>1081</v>
      </c>
      <c r="B5" s="108" t="s">
        <v>1082</v>
      </c>
      <c r="C5" s="108">
        <v>913.4</v>
      </c>
      <c r="D5" s="108">
        <v>0.32547953858557299</v>
      </c>
      <c r="E5" s="108">
        <v>1.0916688221680799</v>
      </c>
      <c r="F5" s="108">
        <v>-0.477268125351893</v>
      </c>
      <c r="G5" s="108">
        <v>0.40258950441308899</v>
      </c>
      <c r="H5" s="108">
        <v>0.83583477609995105</v>
      </c>
      <c r="I5" s="108">
        <v>0.81812958330415397</v>
      </c>
      <c r="J5" s="108">
        <v>1.0138335984521301</v>
      </c>
      <c r="K5" s="108"/>
      <c r="L5" s="108" t="s">
        <v>1076</v>
      </c>
      <c r="M5" s="108" t="s">
        <v>1071</v>
      </c>
      <c r="N5" s="108" t="s">
        <v>1072</v>
      </c>
      <c r="O5" s="108" t="s">
        <v>1070</v>
      </c>
      <c r="P5" s="108" t="s">
        <v>1071</v>
      </c>
      <c r="Q5" s="108" t="s">
        <v>1076</v>
      </c>
      <c r="R5" s="108" t="s">
        <v>1071</v>
      </c>
      <c r="S5" s="108" t="s">
        <v>1083</v>
      </c>
      <c r="T5" s="108" t="s">
        <v>1073</v>
      </c>
      <c r="U5" s="108">
        <v>124</v>
      </c>
      <c r="V5" s="108">
        <v>0.20091814224676999</v>
      </c>
      <c r="W5" s="108">
        <v>0.32048392476562299</v>
      </c>
      <c r="X5" s="108">
        <v>9.0869106335606506E-2</v>
      </c>
      <c r="Y5" s="108">
        <v>-0.44504007048314997</v>
      </c>
      <c r="Z5" s="108">
        <v>-0.53375024394564297</v>
      </c>
      <c r="AA5" s="108">
        <v>-6.2370261152737798E-2</v>
      </c>
      <c r="AB5" s="108">
        <v>0.58036791027708901</v>
      </c>
      <c r="AC5" s="108">
        <v>0.73264757407798398</v>
      </c>
      <c r="AD5" s="108">
        <v>0.42172413179538498</v>
      </c>
      <c r="AE5" s="108">
        <v>0.31746965310587399</v>
      </c>
      <c r="AF5" s="108">
        <v>0.56304223008000298</v>
      </c>
      <c r="AG5" s="108">
        <v>0.45882439899601002</v>
      </c>
      <c r="AH5" s="108">
        <v>0.226126989183421</v>
      </c>
      <c r="AI5">
        <v>0.32547953858557299</v>
      </c>
    </row>
    <row r="6" spans="1:35" x14ac:dyDescent="0.25">
      <c r="A6" s="108" t="s">
        <v>1084</v>
      </c>
      <c r="B6" s="108" t="s">
        <v>1085</v>
      </c>
      <c r="C6" s="108">
        <v>4749.3</v>
      </c>
      <c r="D6" s="108">
        <v>0.19016038199973101</v>
      </c>
      <c r="E6" s="108">
        <v>0.61614549008031805</v>
      </c>
      <c r="F6" s="108">
        <v>-1.25690077390969</v>
      </c>
      <c r="G6" s="108">
        <v>-1.5799126052968799</v>
      </c>
      <c r="H6" s="108">
        <v>1.36418852656917</v>
      </c>
      <c r="I6" s="108">
        <v>0.410574709866873</v>
      </c>
      <c r="J6" s="108">
        <v>-0.35929945799497898</v>
      </c>
      <c r="K6" s="108">
        <v>1.2429244455600901</v>
      </c>
      <c r="L6" s="108" t="s">
        <v>1076</v>
      </c>
      <c r="M6" s="108" t="s">
        <v>1071</v>
      </c>
      <c r="N6" s="108" t="s">
        <v>1080</v>
      </c>
      <c r="O6" s="108" t="s">
        <v>1080</v>
      </c>
      <c r="P6" s="108" t="s">
        <v>1071</v>
      </c>
      <c r="Q6" s="108" t="s">
        <v>1070</v>
      </c>
      <c r="R6" s="108" t="s">
        <v>1070</v>
      </c>
      <c r="S6" s="108" t="s">
        <v>1071</v>
      </c>
      <c r="T6" s="108" t="s">
        <v>1073</v>
      </c>
      <c r="U6" s="108">
        <v>133</v>
      </c>
      <c r="V6" s="108">
        <v>-8.6978494728928907E-2</v>
      </c>
      <c r="W6" s="108">
        <v>-0.20108669497812501</v>
      </c>
      <c r="X6" s="108">
        <v>-0.48234732267546099</v>
      </c>
      <c r="Y6" s="108">
        <v>-0.51738043536385203</v>
      </c>
      <c r="Z6" s="108">
        <v>-0.56926597296868597</v>
      </c>
      <c r="AA6" s="108">
        <v>-0.601669704502651</v>
      </c>
      <c r="AB6" s="108">
        <v>-0.66294028310596798</v>
      </c>
      <c r="AC6" s="108">
        <v>-0.43961020697530501</v>
      </c>
      <c r="AD6" s="108">
        <v>-1.9378747644700801E-2</v>
      </c>
      <c r="AE6" s="108">
        <v>-0.26251508244045302</v>
      </c>
      <c r="AF6" s="108">
        <v>-0.51306233743643304</v>
      </c>
      <c r="AG6" s="108">
        <v>-0.11791993853697499</v>
      </c>
      <c r="AH6" s="108">
        <v>0.164373304273145</v>
      </c>
      <c r="AI6">
        <v>0.19016038199973101</v>
      </c>
    </row>
    <row r="7" spans="1:35" x14ac:dyDescent="0.25">
      <c r="A7" s="108" t="s">
        <v>1086</v>
      </c>
      <c r="B7" s="108" t="s">
        <v>1087</v>
      </c>
      <c r="C7" s="108">
        <v>17028.3</v>
      </c>
      <c r="D7" s="108">
        <v>0.39844206038404401</v>
      </c>
      <c r="E7" s="108">
        <v>0.51399447779764096</v>
      </c>
      <c r="F7" s="108">
        <v>0.30236452320590601</v>
      </c>
      <c r="G7" s="108">
        <v>-0.71295930866813695</v>
      </c>
      <c r="H7" s="108">
        <v>0.47083115301866502</v>
      </c>
      <c r="I7" s="108">
        <v>0.651147907252693</v>
      </c>
      <c r="J7" s="108">
        <v>0.71782261428095995</v>
      </c>
      <c r="K7" s="108">
        <v>0.85663948747135998</v>
      </c>
      <c r="L7" s="108" t="s">
        <v>1076</v>
      </c>
      <c r="M7" s="108" t="s">
        <v>1071</v>
      </c>
      <c r="N7" s="108" t="s">
        <v>1070</v>
      </c>
      <c r="O7" s="108" t="s">
        <v>1072</v>
      </c>
      <c r="P7" s="108" t="s">
        <v>1076</v>
      </c>
      <c r="Q7" s="108" t="s">
        <v>1076</v>
      </c>
      <c r="R7" s="108" t="s">
        <v>1071</v>
      </c>
      <c r="S7" s="108" t="s">
        <v>1071</v>
      </c>
      <c r="T7" s="108" t="s">
        <v>1073</v>
      </c>
      <c r="U7" s="108">
        <v>118</v>
      </c>
      <c r="V7" s="108">
        <v>-0.575117964717202</v>
      </c>
      <c r="W7" s="108">
        <v>-0.55285509404621003</v>
      </c>
      <c r="X7" s="108">
        <v>-0.51782668425149403</v>
      </c>
      <c r="Y7" s="108">
        <v>-0.67295797115397604</v>
      </c>
      <c r="Z7" s="108">
        <v>-0.90561433432410898</v>
      </c>
      <c r="AA7" s="108">
        <v>-0.72510334243896901</v>
      </c>
      <c r="AB7" s="108">
        <v>-0.32799131124570302</v>
      </c>
      <c r="AC7" s="108">
        <v>-0.14051613360156201</v>
      </c>
      <c r="AD7" s="108">
        <v>-0.12197050108097</v>
      </c>
      <c r="AE7" s="108">
        <v>-0.16506386232561099</v>
      </c>
      <c r="AF7" s="108">
        <v>0.17071361604552401</v>
      </c>
      <c r="AG7" s="108">
        <v>0.34119564711870798</v>
      </c>
      <c r="AH7" s="108">
        <v>0.350419891324669</v>
      </c>
      <c r="AI7">
        <v>0.39844206038404401</v>
      </c>
    </row>
    <row r="8" spans="1:35" x14ac:dyDescent="0.25">
      <c r="A8" s="108" t="s">
        <v>1088</v>
      </c>
      <c r="B8" s="108" t="s">
        <v>1089</v>
      </c>
      <c r="C8" s="108">
        <v>3639.6</v>
      </c>
      <c r="D8" s="108">
        <v>-0.52206753752076396</v>
      </c>
      <c r="E8" s="108">
        <v>8.0089702125973705</v>
      </c>
      <c r="F8" s="108">
        <v>-8.7451801072993204E-2</v>
      </c>
      <c r="G8" s="108">
        <v>-1.72437384923498</v>
      </c>
      <c r="H8" s="108">
        <v>1.7420399344456401</v>
      </c>
      <c r="I8" s="108">
        <v>0.61792212551579295</v>
      </c>
      <c r="J8" s="108">
        <v>0.923613227363416</v>
      </c>
      <c r="K8" s="108">
        <v>0.322921966143141</v>
      </c>
      <c r="L8" s="108" t="s">
        <v>1072</v>
      </c>
      <c r="M8" s="108" t="s">
        <v>1071</v>
      </c>
      <c r="N8" s="108" t="s">
        <v>1070</v>
      </c>
      <c r="O8" s="108" t="s">
        <v>1080</v>
      </c>
      <c r="P8" s="108" t="s">
        <v>1071</v>
      </c>
      <c r="Q8" s="108" t="s">
        <v>1076</v>
      </c>
      <c r="R8" s="108" t="s">
        <v>1071</v>
      </c>
      <c r="S8" s="108" t="s">
        <v>1076</v>
      </c>
      <c r="T8" s="108" t="s">
        <v>1073</v>
      </c>
      <c r="U8" s="108">
        <v>188</v>
      </c>
      <c r="V8" s="108">
        <v>-5.6696933445455698E-2</v>
      </c>
      <c r="W8" s="108">
        <v>-0.33987724271470998</v>
      </c>
      <c r="X8" s="108">
        <v>-0.42245911471361902</v>
      </c>
      <c r="Y8" s="108">
        <v>-0.56372436808617499</v>
      </c>
      <c r="Z8" s="108">
        <v>-0.69366479998817498</v>
      </c>
      <c r="AA8" s="108">
        <v>-0.80933618836141497</v>
      </c>
      <c r="AB8" s="108">
        <v>-0.85313537354992597</v>
      </c>
      <c r="AC8" s="108">
        <v>-0.62334169073965295</v>
      </c>
      <c r="AD8" s="108">
        <v>-0.24183570817097899</v>
      </c>
      <c r="AE8" s="108">
        <v>-0.45878861445602298</v>
      </c>
      <c r="AF8" s="108">
        <v>-0.59262285850403096</v>
      </c>
      <c r="AG8" s="108">
        <v>-0.237746292695561</v>
      </c>
      <c r="AH8" s="108">
        <v>-0.24777511979186201</v>
      </c>
      <c r="AI8">
        <v>-0.52206753752076396</v>
      </c>
    </row>
    <row r="9" spans="1:35" x14ac:dyDescent="0.25">
      <c r="A9" s="108" t="s">
        <v>1090</v>
      </c>
      <c r="B9" s="108" t="s">
        <v>1091</v>
      </c>
      <c r="C9" s="108">
        <v>7633.9</v>
      </c>
      <c r="D9" s="108">
        <v>0.34531258685909499</v>
      </c>
      <c r="E9" s="108">
        <v>-0.42664083765676197</v>
      </c>
      <c r="F9" s="108">
        <v>-8.7451801072993204E-2</v>
      </c>
      <c r="G9" s="108">
        <v>0.89642948362416397</v>
      </c>
      <c r="H9" s="108">
        <v>-4.7091760216453102E-2</v>
      </c>
      <c r="I9" s="108">
        <v>-9.8288354805460998E-2</v>
      </c>
      <c r="J9" s="108">
        <v>0.366986338959155</v>
      </c>
      <c r="K9" s="108">
        <v>-0.15833821289997499</v>
      </c>
      <c r="L9" s="108" t="s">
        <v>1076</v>
      </c>
      <c r="M9" s="108" t="s">
        <v>1072</v>
      </c>
      <c r="N9" s="108" t="s">
        <v>1070</v>
      </c>
      <c r="O9" s="108" t="s">
        <v>1071</v>
      </c>
      <c r="P9" s="108" t="s">
        <v>1070</v>
      </c>
      <c r="Q9" s="108" t="s">
        <v>1070</v>
      </c>
      <c r="R9" s="108" t="s">
        <v>1076</v>
      </c>
      <c r="S9" s="108" t="s">
        <v>1070</v>
      </c>
      <c r="T9" s="108" t="s">
        <v>1073</v>
      </c>
      <c r="U9" s="108">
        <v>123</v>
      </c>
      <c r="V9" s="108">
        <v>3.3237442951173098E-2</v>
      </c>
      <c r="W9" s="108">
        <v>0.284195081930539</v>
      </c>
      <c r="X9" s="108">
        <v>0.45401010815926202</v>
      </c>
      <c r="Y9" s="108">
        <v>0.78020916602285295</v>
      </c>
      <c r="Z9" s="108">
        <v>-7.9895012966765405E-2</v>
      </c>
      <c r="AA9" s="108">
        <v>-0.34819072515947502</v>
      </c>
      <c r="AB9" s="108">
        <v>0.26341752328403001</v>
      </c>
      <c r="AC9" s="108">
        <v>0.95518123517223597</v>
      </c>
      <c r="AD9" s="108">
        <v>0.80134367730245304</v>
      </c>
      <c r="AE9" s="108">
        <v>0.41261179150104998</v>
      </c>
      <c r="AF9" s="108">
        <v>1.27316757108011E-2</v>
      </c>
      <c r="AG9" s="108">
        <v>0.46774594092949201</v>
      </c>
      <c r="AH9" s="108">
        <v>0.36775740268846302</v>
      </c>
      <c r="AI9">
        <v>0.34531258685909499</v>
      </c>
    </row>
    <row r="10" spans="1:35" x14ac:dyDescent="0.25">
      <c r="A10" s="108" t="s">
        <v>1092</v>
      </c>
      <c r="B10" s="108" t="s">
        <v>1093</v>
      </c>
      <c r="C10" s="108">
        <v>3990.3</v>
      </c>
      <c r="D10" s="108">
        <v>-0.55992867502086097</v>
      </c>
      <c r="E10" s="108">
        <v>-0.64366427477548005</v>
      </c>
      <c r="F10" s="108">
        <v>1.4718134960425999</v>
      </c>
      <c r="G10" s="108">
        <v>0.67278359693298295</v>
      </c>
      <c r="H10" s="108">
        <v>-0.56202070978418395</v>
      </c>
      <c r="I10" s="108">
        <v>-1.38202786520659</v>
      </c>
      <c r="J10" s="108">
        <v>0.80134041132434697</v>
      </c>
      <c r="K10" s="108">
        <v>-0.44129363970171698</v>
      </c>
      <c r="L10" s="108" t="s">
        <v>1080</v>
      </c>
      <c r="M10" s="108" t="s">
        <v>1080</v>
      </c>
      <c r="N10" s="108" t="s">
        <v>1071</v>
      </c>
      <c r="O10" s="108" t="s">
        <v>1076</v>
      </c>
      <c r="P10" s="108" t="s">
        <v>1072</v>
      </c>
      <c r="Q10" s="108" t="s">
        <v>1080</v>
      </c>
      <c r="R10" s="108" t="s">
        <v>1071</v>
      </c>
      <c r="S10" s="108" t="s">
        <v>1072</v>
      </c>
      <c r="T10" s="108" t="s">
        <v>1073</v>
      </c>
      <c r="U10" s="108">
        <v>189</v>
      </c>
      <c r="V10" s="108">
        <v>-0.730396466600293</v>
      </c>
      <c r="W10" s="108">
        <v>-1.0296802810585</v>
      </c>
      <c r="X10" s="108">
        <v>-0.54765309228683001</v>
      </c>
      <c r="Y10" s="108">
        <v>0.47248654724936401</v>
      </c>
      <c r="Z10" s="108">
        <v>-0.21719177456413799</v>
      </c>
      <c r="AA10" s="108">
        <v>-0.25426270849490001</v>
      </c>
      <c r="AB10" s="108">
        <v>6.4680783238414793E-2</v>
      </c>
      <c r="AC10" s="108">
        <v>0.34898545201657799</v>
      </c>
      <c r="AD10" s="108">
        <v>-0.20692263500143901</v>
      </c>
      <c r="AE10" s="108">
        <v>0.26577478961882101</v>
      </c>
      <c r="AF10" s="108">
        <v>0.54754676144100101</v>
      </c>
      <c r="AG10" s="108">
        <v>-0.145211453487952</v>
      </c>
      <c r="AH10" s="108">
        <v>-0.76164808587503596</v>
      </c>
      <c r="AI10">
        <v>-0.55992867502086097</v>
      </c>
    </row>
    <row r="11" spans="1:35" x14ac:dyDescent="0.25">
      <c r="A11" s="108" t="s">
        <v>1094</v>
      </c>
      <c r="B11" s="108" t="s">
        <v>1095</v>
      </c>
      <c r="C11" s="108">
        <v>188</v>
      </c>
      <c r="D11" s="108">
        <v>0.91659950941580204</v>
      </c>
      <c r="E11" s="108"/>
      <c r="F11" s="108"/>
      <c r="G11" s="108"/>
      <c r="H11" s="108"/>
      <c r="I11" s="108"/>
      <c r="J11" s="108"/>
      <c r="K11" s="108"/>
      <c r="L11" s="108" t="s">
        <v>1083</v>
      </c>
      <c r="M11" s="108" t="s">
        <v>1083</v>
      </c>
      <c r="N11" s="108" t="s">
        <v>1083</v>
      </c>
      <c r="O11" s="108" t="s">
        <v>1083</v>
      </c>
      <c r="P11" s="108" t="s">
        <v>1083</v>
      </c>
      <c r="Q11" s="108" t="s">
        <v>1083</v>
      </c>
      <c r="R11" s="108" t="s">
        <v>1083</v>
      </c>
      <c r="S11" s="108" t="s">
        <v>1083</v>
      </c>
      <c r="T11" s="108" t="s">
        <v>1096</v>
      </c>
      <c r="U11" s="108">
        <v>70</v>
      </c>
      <c r="V11" s="108">
        <v>1.2525679781899699</v>
      </c>
      <c r="W11" s="108">
        <v>1.18271598707597</v>
      </c>
      <c r="X11" s="108">
        <v>1.5810706641371099</v>
      </c>
      <c r="Y11" s="108">
        <v>1.7822099724126601</v>
      </c>
      <c r="Z11" s="108">
        <v>1.2447133342172101</v>
      </c>
      <c r="AA11" s="108">
        <v>-0.26780669243389199</v>
      </c>
      <c r="AB11" s="108">
        <v>0.20678638143752301</v>
      </c>
      <c r="AC11" s="108">
        <v>-0.31047236790101401</v>
      </c>
      <c r="AD11" s="108">
        <v>-0.55018223996555005</v>
      </c>
      <c r="AE11" s="108">
        <v>-1.17406705084521</v>
      </c>
      <c r="AF11" s="108">
        <v>0.31036198787084701</v>
      </c>
      <c r="AG11" s="108">
        <v>0.75144090103097305</v>
      </c>
      <c r="AH11" s="108">
        <v>1.36519755585333</v>
      </c>
      <c r="AI11">
        <v>0.91659950941580204</v>
      </c>
    </row>
    <row r="12" spans="1:35" x14ac:dyDescent="0.25">
      <c r="A12" s="108" t="s">
        <v>1097</v>
      </c>
      <c r="B12" s="108" t="s">
        <v>1098</v>
      </c>
      <c r="C12" s="108">
        <v>697.5</v>
      </c>
      <c r="D12" s="108">
        <v>0.91659950941580204</v>
      </c>
      <c r="E12" s="108"/>
      <c r="F12" s="108"/>
      <c r="G12" s="108"/>
      <c r="H12" s="108"/>
      <c r="I12" s="108"/>
      <c r="J12" s="108"/>
      <c r="K12" s="108"/>
      <c r="L12" s="108" t="s">
        <v>1083</v>
      </c>
      <c r="M12" s="108" t="s">
        <v>1083</v>
      </c>
      <c r="N12" s="108" t="s">
        <v>1083</v>
      </c>
      <c r="O12" s="108" t="s">
        <v>1083</v>
      </c>
      <c r="P12" s="108" t="s">
        <v>1083</v>
      </c>
      <c r="Q12" s="108" t="s">
        <v>1083</v>
      </c>
      <c r="R12" s="108" t="s">
        <v>1083</v>
      </c>
      <c r="S12" s="108" t="s">
        <v>1083</v>
      </c>
      <c r="T12" s="108" t="s">
        <v>1096</v>
      </c>
      <c r="U12" s="108">
        <v>70</v>
      </c>
      <c r="V12" s="108">
        <v>1.2525679781899699</v>
      </c>
      <c r="W12" s="108">
        <v>1.18271598707597</v>
      </c>
      <c r="X12" s="108">
        <v>1.5810706641371099</v>
      </c>
      <c r="Y12" s="108">
        <v>1.7822099724126601</v>
      </c>
      <c r="Z12" s="108">
        <v>1.2447133342172101</v>
      </c>
      <c r="AA12" s="108">
        <v>-0.380127177326607</v>
      </c>
      <c r="AB12" s="108">
        <v>-0.45124784751323599</v>
      </c>
      <c r="AC12" s="108">
        <v>-0.31047236790101401</v>
      </c>
      <c r="AD12" s="108">
        <v>-0.55018223996555005</v>
      </c>
      <c r="AE12" s="108">
        <v>-1.17406705084521</v>
      </c>
      <c r="AF12" s="108">
        <v>-0.38481763825540399</v>
      </c>
      <c r="AG12" s="108">
        <v>-0.15677956316991101</v>
      </c>
      <c r="AH12" s="108">
        <v>1.23360433722809</v>
      </c>
      <c r="AI12">
        <v>0.91659950941580204</v>
      </c>
    </row>
    <row r="13" spans="1:35" x14ac:dyDescent="0.25">
      <c r="A13" s="108" t="s">
        <v>1099</v>
      </c>
      <c r="B13" s="108" t="s">
        <v>1100</v>
      </c>
      <c r="C13" s="108">
        <v>157.9</v>
      </c>
      <c r="D13" s="108">
        <v>0.91659950941580204</v>
      </c>
      <c r="E13" s="108"/>
      <c r="F13" s="108"/>
      <c r="G13" s="108"/>
      <c r="H13" s="108"/>
      <c r="I13" s="108"/>
      <c r="J13" s="108"/>
      <c r="K13" s="108"/>
      <c r="L13" s="108" t="s">
        <v>1083</v>
      </c>
      <c r="M13" s="108" t="s">
        <v>1083</v>
      </c>
      <c r="N13" s="108" t="s">
        <v>1083</v>
      </c>
      <c r="O13" s="108" t="s">
        <v>1083</v>
      </c>
      <c r="P13" s="108" t="s">
        <v>1083</v>
      </c>
      <c r="Q13" s="108" t="s">
        <v>1083</v>
      </c>
      <c r="R13" s="108" t="s">
        <v>1083</v>
      </c>
      <c r="S13" s="108" t="s">
        <v>1083</v>
      </c>
      <c r="T13" s="108" t="s">
        <v>1096</v>
      </c>
      <c r="U13" s="108">
        <v>70</v>
      </c>
      <c r="V13" s="108">
        <v>1.2525679781899699</v>
      </c>
      <c r="W13" s="108">
        <v>1.18271598707597</v>
      </c>
      <c r="X13" s="108">
        <v>1.5810706641371099</v>
      </c>
      <c r="Y13" s="108">
        <v>1.7822099724126601</v>
      </c>
      <c r="Z13" s="108">
        <v>1.2447133342172101</v>
      </c>
      <c r="AA13" s="108">
        <v>-0.30681646043344901</v>
      </c>
      <c r="AB13" s="108">
        <v>-0.174015656333081</v>
      </c>
      <c r="AC13" s="108">
        <v>-0.31047236790101401</v>
      </c>
      <c r="AD13" s="108">
        <v>-0.55018223996555005</v>
      </c>
      <c r="AE13" s="108">
        <v>-1.17406705084521</v>
      </c>
      <c r="AF13" s="108">
        <v>-0.32841694401039301</v>
      </c>
      <c r="AG13" s="108">
        <v>-3.6674810808194201E-2</v>
      </c>
      <c r="AH13" s="108">
        <v>1.36519755585333</v>
      </c>
      <c r="AI13">
        <v>0.91659950941580204</v>
      </c>
    </row>
    <row r="14" spans="1:35" x14ac:dyDescent="0.25">
      <c r="A14" s="108" t="s">
        <v>1101</v>
      </c>
      <c r="B14" s="108" t="s">
        <v>1102</v>
      </c>
      <c r="C14" s="108">
        <v>5748.8</v>
      </c>
      <c r="D14" s="108">
        <v>8.9011961279100701E-2</v>
      </c>
      <c r="E14" s="108">
        <v>1.0026309749186899</v>
      </c>
      <c r="F14" s="108">
        <v>-1.25690077390969</v>
      </c>
      <c r="G14" s="108">
        <v>-1.1226039928004901</v>
      </c>
      <c r="H14" s="108">
        <v>0.56097053467089497</v>
      </c>
      <c r="I14" s="108">
        <v>1.2358808399165699</v>
      </c>
      <c r="J14" s="108">
        <v>-0.16400745805132799</v>
      </c>
      <c r="K14" s="108">
        <v>0.440581909537339</v>
      </c>
      <c r="L14" s="108" t="s">
        <v>1070</v>
      </c>
      <c r="M14" s="108" t="s">
        <v>1071</v>
      </c>
      <c r="N14" s="108" t="s">
        <v>1080</v>
      </c>
      <c r="O14" s="108" t="s">
        <v>1080</v>
      </c>
      <c r="P14" s="108" t="s">
        <v>1076</v>
      </c>
      <c r="Q14" s="108" t="s">
        <v>1071</v>
      </c>
      <c r="R14" s="108" t="s">
        <v>1070</v>
      </c>
      <c r="S14" s="108" t="s">
        <v>1076</v>
      </c>
      <c r="T14" s="108" t="s">
        <v>1073</v>
      </c>
      <c r="U14" s="108">
        <v>144</v>
      </c>
      <c r="V14" s="108">
        <v>-0.480257443732171</v>
      </c>
      <c r="W14" s="108">
        <v>-0.56629390461682605</v>
      </c>
      <c r="X14" s="108">
        <v>-0.49684622843665399</v>
      </c>
      <c r="Y14" s="108">
        <v>-0.66742746152957</v>
      </c>
      <c r="Z14" s="108">
        <v>-0.913358636040845</v>
      </c>
      <c r="AA14" s="108">
        <v>-0.76437527518626003</v>
      </c>
      <c r="AB14" s="108">
        <v>-0.39907239840657699</v>
      </c>
      <c r="AC14" s="108">
        <v>0.14897642452315499</v>
      </c>
      <c r="AD14" s="108">
        <v>0.64145364684769401</v>
      </c>
      <c r="AE14" s="108">
        <v>0.31734251513051698</v>
      </c>
      <c r="AF14" s="108">
        <v>0.30536282486112698</v>
      </c>
      <c r="AG14" s="108">
        <v>0.65229897089006905</v>
      </c>
      <c r="AH14" s="108">
        <v>0.28977145735795901</v>
      </c>
      <c r="AI14">
        <v>8.9011961279100701E-2</v>
      </c>
    </row>
    <row r="15" spans="1:35" x14ac:dyDescent="0.25">
      <c r="A15" s="108" t="s">
        <v>1103</v>
      </c>
      <c r="B15" s="108" t="s">
        <v>1104</v>
      </c>
      <c r="C15" s="108">
        <v>5343.7</v>
      </c>
      <c r="D15" s="108">
        <v>1.08532725550276</v>
      </c>
      <c r="E15" s="108">
        <v>3.7580080051329401</v>
      </c>
      <c r="F15" s="108">
        <v>-0.477268125351893</v>
      </c>
      <c r="G15" s="108">
        <v>1.68872590381253E-2</v>
      </c>
      <c r="H15" s="108">
        <v>0.79693289943965495</v>
      </c>
      <c r="I15" s="108">
        <v>1.0855220137702399</v>
      </c>
      <c r="J15" s="108">
        <v>0.36491390329824802</v>
      </c>
      <c r="K15" s="108">
        <v>0.19637105684808401</v>
      </c>
      <c r="L15" s="108" t="s">
        <v>1105</v>
      </c>
      <c r="M15" s="108" t="s">
        <v>1071</v>
      </c>
      <c r="N15" s="108" t="s">
        <v>1072</v>
      </c>
      <c r="O15" s="108" t="s">
        <v>1070</v>
      </c>
      <c r="P15" s="108" t="s">
        <v>1071</v>
      </c>
      <c r="Q15" s="108" t="s">
        <v>1071</v>
      </c>
      <c r="R15" s="108" t="s">
        <v>1076</v>
      </c>
      <c r="S15" s="108" t="s">
        <v>1070</v>
      </c>
      <c r="T15" s="108" t="s">
        <v>1073</v>
      </c>
      <c r="U15" s="108">
        <v>53</v>
      </c>
      <c r="V15" s="108">
        <v>0.39773607928325799</v>
      </c>
      <c r="W15" s="108">
        <v>0.27223601444947598</v>
      </c>
      <c r="X15" s="108">
        <v>-0.11384863173642699</v>
      </c>
      <c r="Y15" s="108">
        <v>-0.23792109519799901</v>
      </c>
      <c r="Z15" s="108">
        <v>-0.369609108472014</v>
      </c>
      <c r="AA15" s="108">
        <v>-0.46056800246685198</v>
      </c>
      <c r="AB15" s="108">
        <v>0.23880116543542601</v>
      </c>
      <c r="AC15" s="108">
        <v>0.826771675781247</v>
      </c>
      <c r="AD15" s="108">
        <v>0.53545636619950598</v>
      </c>
      <c r="AE15" s="108">
        <v>0.398810373995861</v>
      </c>
      <c r="AF15" s="108">
        <v>1.0053880048203201</v>
      </c>
      <c r="AG15" s="108">
        <v>1.2179323498504</v>
      </c>
      <c r="AH15" s="108">
        <v>0.99474313738506803</v>
      </c>
      <c r="AI15">
        <v>1.08532725550276</v>
      </c>
    </row>
    <row r="16" spans="1:35" x14ac:dyDescent="0.25">
      <c r="A16" s="108" t="s">
        <v>1106</v>
      </c>
      <c r="B16" s="108" t="s">
        <v>1107</v>
      </c>
      <c r="C16" s="108">
        <v>1591.5</v>
      </c>
      <c r="D16" s="108">
        <v>0.95661781096572396</v>
      </c>
      <c r="E16" s="108">
        <v>3.5507555378330902</v>
      </c>
      <c r="F16" s="108">
        <v>-0.86708444963079201</v>
      </c>
      <c r="G16" s="108">
        <v>-0.13451864390072699</v>
      </c>
      <c r="H16" s="108">
        <v>0.83751539664999097</v>
      </c>
      <c r="I16" s="108">
        <v>1.35868680577019</v>
      </c>
      <c r="J16" s="108">
        <v>1.9502094312570499</v>
      </c>
      <c r="K16" s="108">
        <v>5.7340576952130101E-2</v>
      </c>
      <c r="L16" s="108" t="s">
        <v>1105</v>
      </c>
      <c r="M16" s="108" t="s">
        <v>1071</v>
      </c>
      <c r="N16" s="108" t="s">
        <v>1072</v>
      </c>
      <c r="O16" s="108" t="s">
        <v>1072</v>
      </c>
      <c r="P16" s="108" t="s">
        <v>1071</v>
      </c>
      <c r="Q16" s="108" t="s">
        <v>1071</v>
      </c>
      <c r="R16" s="108" t="s">
        <v>1071</v>
      </c>
      <c r="S16" s="108" t="s">
        <v>1070</v>
      </c>
      <c r="T16" s="108" t="s">
        <v>1073</v>
      </c>
      <c r="U16" s="108">
        <v>69</v>
      </c>
      <c r="V16" s="108">
        <v>0.49737360638828298</v>
      </c>
      <c r="W16" s="108">
        <v>0.190525452380199</v>
      </c>
      <c r="X16" s="108">
        <v>-9.0112141918526095E-2</v>
      </c>
      <c r="Y16" s="108">
        <v>-0.25415834164227102</v>
      </c>
      <c r="Z16" s="108">
        <v>-0.387397204526713</v>
      </c>
      <c r="AA16" s="108">
        <v>-8.2261518814972096E-2</v>
      </c>
      <c r="AB16" s="108">
        <v>0.61170290192737298</v>
      </c>
      <c r="AC16" s="108">
        <v>1.26471757763653</v>
      </c>
      <c r="AD16" s="108">
        <v>0.98763329491489504</v>
      </c>
      <c r="AE16" s="108">
        <v>0.75476998667977402</v>
      </c>
      <c r="AF16" s="108">
        <v>0.68371886176247298</v>
      </c>
      <c r="AG16" s="108">
        <v>0.89130935554832602</v>
      </c>
      <c r="AH16" s="108">
        <v>0.94717196988031405</v>
      </c>
      <c r="AI16">
        <v>0.95661781096572396</v>
      </c>
    </row>
    <row r="17" spans="1:35" x14ac:dyDescent="0.25">
      <c r="A17" s="108" t="s">
        <v>1108</v>
      </c>
      <c r="B17" s="108" t="s">
        <v>1109</v>
      </c>
      <c r="C17" s="108">
        <v>6934.3</v>
      </c>
      <c r="D17" s="108">
        <v>0.609301143359393</v>
      </c>
      <c r="E17" s="108">
        <v>-0.32904653117398702</v>
      </c>
      <c r="F17" s="108">
        <v>-0.477268125351893</v>
      </c>
      <c r="G17" s="108">
        <v>0.45289068235053298</v>
      </c>
      <c r="H17" s="108">
        <v>0.57926323916456501</v>
      </c>
      <c r="I17" s="108">
        <v>0.44340150423720998</v>
      </c>
      <c r="J17" s="108">
        <v>0.83193010060901595</v>
      </c>
      <c r="K17" s="108">
        <v>-9.1850243914818996E-2</v>
      </c>
      <c r="L17" s="108" t="s">
        <v>1079</v>
      </c>
      <c r="M17" s="108" t="s">
        <v>1070</v>
      </c>
      <c r="N17" s="108" t="s">
        <v>1072</v>
      </c>
      <c r="O17" s="108" t="s">
        <v>1070</v>
      </c>
      <c r="P17" s="108" t="s">
        <v>1076</v>
      </c>
      <c r="Q17" s="108" t="s">
        <v>1076</v>
      </c>
      <c r="R17" s="108" t="s">
        <v>1071</v>
      </c>
      <c r="S17" s="108" t="s">
        <v>1070</v>
      </c>
      <c r="T17" s="108" t="s">
        <v>1073</v>
      </c>
      <c r="U17" s="108">
        <v>99</v>
      </c>
      <c r="V17" s="108">
        <v>0.23364205639839999</v>
      </c>
      <c r="W17" s="108">
        <v>0.38029719990132599</v>
      </c>
      <c r="X17" s="108">
        <v>-5.0888477540284201E-2</v>
      </c>
      <c r="Y17" s="108">
        <v>-0.40046242852703301</v>
      </c>
      <c r="Z17" s="108">
        <v>-0.606243909090878</v>
      </c>
      <c r="AA17" s="108">
        <v>-0.57540424220700004</v>
      </c>
      <c r="AB17" s="108">
        <v>-6.6127411431074496E-3</v>
      </c>
      <c r="AC17" s="108">
        <v>0.51374219798187304</v>
      </c>
      <c r="AD17" s="108">
        <v>0.73126854590063095</v>
      </c>
      <c r="AE17" s="108">
        <v>0.61847831008572496</v>
      </c>
      <c r="AF17" s="108">
        <v>0.79951318348289502</v>
      </c>
      <c r="AG17" s="108">
        <v>0.93535027483576605</v>
      </c>
      <c r="AH17" s="108">
        <v>0.81824503926847003</v>
      </c>
      <c r="AI17">
        <v>0.609301143359393</v>
      </c>
    </row>
    <row r="18" spans="1:35" x14ac:dyDescent="0.25">
      <c r="A18" s="108" t="s">
        <v>1110</v>
      </c>
      <c r="B18" s="108" t="s">
        <v>1111</v>
      </c>
      <c r="C18" s="108">
        <v>11272.5</v>
      </c>
      <c r="D18" s="108">
        <v>1.10297698218185</v>
      </c>
      <c r="E18" s="108">
        <v>0.93511844358787899</v>
      </c>
      <c r="F18" s="108">
        <v>0.30236452320590601</v>
      </c>
      <c r="G18" s="108">
        <v>0.193282024278776</v>
      </c>
      <c r="H18" s="108">
        <v>0.611090018945881</v>
      </c>
      <c r="I18" s="108">
        <v>0.623752712681234</v>
      </c>
      <c r="J18" s="108">
        <v>0.84346164700980597</v>
      </c>
      <c r="K18" s="108">
        <v>-0.33785367709089398</v>
      </c>
      <c r="L18" s="108" t="s">
        <v>1105</v>
      </c>
      <c r="M18" s="108" t="s">
        <v>1071</v>
      </c>
      <c r="N18" s="108" t="s">
        <v>1070</v>
      </c>
      <c r="O18" s="108" t="s">
        <v>1070</v>
      </c>
      <c r="P18" s="108" t="s">
        <v>1076</v>
      </c>
      <c r="Q18" s="108" t="s">
        <v>1076</v>
      </c>
      <c r="R18" s="108" t="s">
        <v>1071</v>
      </c>
      <c r="S18" s="108" t="s">
        <v>1072</v>
      </c>
      <c r="T18" s="108" t="s">
        <v>1073</v>
      </c>
      <c r="U18" s="108">
        <v>51</v>
      </c>
      <c r="V18" s="108">
        <v>0.215970874673691</v>
      </c>
      <c r="W18" s="108">
        <v>0.33842382086035699</v>
      </c>
      <c r="X18" s="108">
        <v>0.11894660685818299</v>
      </c>
      <c r="Y18" s="108">
        <v>-0.15988650101167301</v>
      </c>
      <c r="Z18" s="108">
        <v>-0.314930741514866</v>
      </c>
      <c r="AA18" s="108">
        <v>-0.12873618497711201</v>
      </c>
      <c r="AB18" s="108">
        <v>0.28278495586667601</v>
      </c>
      <c r="AC18" s="108">
        <v>0.70939288126518796</v>
      </c>
      <c r="AD18" s="108">
        <v>0.94523799240250905</v>
      </c>
      <c r="AE18" s="108">
        <v>0.92292837504661096</v>
      </c>
      <c r="AF18" s="108">
        <v>1.01490830523014</v>
      </c>
      <c r="AG18" s="108">
        <v>1.1835269566370099</v>
      </c>
      <c r="AH18" s="108">
        <v>1.1877509998136</v>
      </c>
      <c r="AI18">
        <v>1.10297698218185</v>
      </c>
    </row>
    <row r="19" spans="1:35" x14ac:dyDescent="0.25">
      <c r="A19" s="108" t="s">
        <v>1112</v>
      </c>
      <c r="B19" s="108" t="s">
        <v>1113</v>
      </c>
      <c r="C19" s="108">
        <v>7308.3</v>
      </c>
      <c r="D19" s="108">
        <v>1.3433527746938101</v>
      </c>
      <c r="E19" s="108">
        <v>1.29352327950801</v>
      </c>
      <c r="F19" s="108">
        <v>-8.7451801072993204E-2</v>
      </c>
      <c r="G19" s="108">
        <v>0.45562674041983803</v>
      </c>
      <c r="H19" s="108">
        <v>0.403439345963852</v>
      </c>
      <c r="I19" s="108">
        <v>0.88803521988166201</v>
      </c>
      <c r="J19" s="108">
        <v>-0.101803251533466</v>
      </c>
      <c r="K19" s="108">
        <v>-1.0319993549054201</v>
      </c>
      <c r="L19" s="108" t="s">
        <v>1105</v>
      </c>
      <c r="M19" s="108" t="s">
        <v>1071</v>
      </c>
      <c r="N19" s="108" t="s">
        <v>1070</v>
      </c>
      <c r="O19" s="108" t="s">
        <v>1070</v>
      </c>
      <c r="P19" s="108" t="s">
        <v>1076</v>
      </c>
      <c r="Q19" s="108" t="s">
        <v>1076</v>
      </c>
      <c r="R19" s="108" t="s">
        <v>1070</v>
      </c>
      <c r="S19" s="108" t="s">
        <v>1080</v>
      </c>
      <c r="T19" s="108" t="s">
        <v>1073</v>
      </c>
      <c r="U19" s="108">
        <v>28</v>
      </c>
      <c r="V19" s="108">
        <v>0.819865772304747</v>
      </c>
      <c r="W19" s="108">
        <v>0.70905865116943301</v>
      </c>
      <c r="X19" s="108">
        <v>0.51350401908819299</v>
      </c>
      <c r="Y19" s="108">
        <v>5.1817290255838602E-2</v>
      </c>
      <c r="Z19" s="108">
        <v>-0.234653711812948</v>
      </c>
      <c r="AA19" s="108">
        <v>-0.14749013460455801</v>
      </c>
      <c r="AB19" s="108">
        <v>0.356786250524117</v>
      </c>
      <c r="AC19" s="108">
        <v>0.92452609392362795</v>
      </c>
      <c r="AD19" s="108">
        <v>1.0812833354137299</v>
      </c>
      <c r="AE19" s="108">
        <v>0.92267458373933098</v>
      </c>
      <c r="AF19" s="108">
        <v>1.1313047559662199</v>
      </c>
      <c r="AG19" s="108">
        <v>1.2475565211206701</v>
      </c>
      <c r="AH19" s="108">
        <v>1.3171276785869499</v>
      </c>
      <c r="AI19">
        <v>1.3433527746938101</v>
      </c>
    </row>
    <row r="20" spans="1:35" x14ac:dyDescent="0.25">
      <c r="A20" s="108" t="s">
        <v>1114</v>
      </c>
      <c r="B20" s="108" t="s">
        <v>1115</v>
      </c>
      <c r="C20" s="108">
        <v>4820.6000000000004</v>
      </c>
      <c r="D20" s="108">
        <v>1.82475881661573</v>
      </c>
      <c r="E20" s="108">
        <v>1.42931335380145</v>
      </c>
      <c r="F20" s="108">
        <v>0.69218084748480502</v>
      </c>
      <c r="G20" s="108">
        <v>0.80858541165339703</v>
      </c>
      <c r="H20" s="108">
        <v>7.63775105220275E-2</v>
      </c>
      <c r="I20" s="108">
        <v>0.59897469166838202</v>
      </c>
      <c r="J20" s="108">
        <v>-8.0612836264082402E-2</v>
      </c>
      <c r="K20" s="108">
        <v>-1.6457599925942801</v>
      </c>
      <c r="L20" s="108" t="s">
        <v>1105</v>
      </c>
      <c r="M20" s="108" t="s">
        <v>1071</v>
      </c>
      <c r="N20" s="108" t="s">
        <v>1076</v>
      </c>
      <c r="O20" s="108" t="s">
        <v>1076</v>
      </c>
      <c r="P20" s="108" t="s">
        <v>1070</v>
      </c>
      <c r="Q20" s="108" t="s">
        <v>1076</v>
      </c>
      <c r="R20" s="108" t="s">
        <v>1070</v>
      </c>
      <c r="S20" s="108" t="s">
        <v>1080</v>
      </c>
      <c r="T20" s="108" t="s">
        <v>1073</v>
      </c>
      <c r="U20" s="108">
        <v>16</v>
      </c>
      <c r="V20" s="108">
        <v>1.6565208555020501</v>
      </c>
      <c r="W20" s="108">
        <v>1.5424043439396899</v>
      </c>
      <c r="X20" s="108">
        <v>1.0015014248926399</v>
      </c>
      <c r="Y20" s="108">
        <v>0.71347712048574896</v>
      </c>
      <c r="Z20" s="108">
        <v>0.57217415078308997</v>
      </c>
      <c r="AA20" s="108">
        <v>0.438382978948682</v>
      </c>
      <c r="AB20" s="108">
        <v>1.15879793723126</v>
      </c>
      <c r="AC20" s="108">
        <v>1.7409166885762799</v>
      </c>
      <c r="AD20" s="108">
        <v>1.9267076024379299</v>
      </c>
      <c r="AE20" s="108">
        <v>2.0233935833197201</v>
      </c>
      <c r="AF20" s="108">
        <v>1.4971743660239101</v>
      </c>
      <c r="AG20" s="108">
        <v>1.5977639556852801</v>
      </c>
      <c r="AH20" s="108">
        <v>1.76763951996126</v>
      </c>
      <c r="AI20">
        <v>1.82475881661573</v>
      </c>
    </row>
    <row r="21" spans="1:35" x14ac:dyDescent="0.25">
      <c r="A21" s="108" t="s">
        <v>1116</v>
      </c>
      <c r="B21" s="108" t="s">
        <v>1117</v>
      </c>
      <c r="C21" s="108">
        <v>876</v>
      </c>
      <c r="D21" s="108">
        <v>0.74023334829923604</v>
      </c>
      <c r="E21" s="108">
        <v>-0.19895700133519301</v>
      </c>
      <c r="F21" s="108">
        <v>-8.7451801072993204E-2</v>
      </c>
      <c r="G21" s="108">
        <v>0.842544737249727</v>
      </c>
      <c r="H21" s="108">
        <v>-0.60613631752778696</v>
      </c>
      <c r="I21" s="108">
        <v>0.99774503447145402</v>
      </c>
      <c r="J21" s="108">
        <v>1.63955086372527</v>
      </c>
      <c r="K21" s="108"/>
      <c r="L21" s="108" t="s">
        <v>1079</v>
      </c>
      <c r="M21" s="108" t="s">
        <v>1070</v>
      </c>
      <c r="N21" s="108" t="s">
        <v>1070</v>
      </c>
      <c r="O21" s="108" t="s">
        <v>1076</v>
      </c>
      <c r="P21" s="108" t="s">
        <v>1080</v>
      </c>
      <c r="Q21" s="108" t="s">
        <v>1076</v>
      </c>
      <c r="R21" s="108" t="s">
        <v>1071</v>
      </c>
      <c r="S21" s="108" t="s">
        <v>1083</v>
      </c>
      <c r="T21" s="108" t="s">
        <v>1073</v>
      </c>
      <c r="U21" s="108">
        <v>85</v>
      </c>
      <c r="V21" s="108">
        <v>0.85723344363297005</v>
      </c>
      <c r="W21" s="108">
        <v>0.86158459342174398</v>
      </c>
      <c r="X21" s="108">
        <v>1.2655550578524499</v>
      </c>
      <c r="Y21" s="108">
        <v>1.4814462787593701</v>
      </c>
      <c r="Z21" s="108">
        <v>0.61975340433082005</v>
      </c>
      <c r="AA21" s="108">
        <v>8.4541156151885594E-2</v>
      </c>
      <c r="AB21" s="108">
        <v>0.70229525284026795</v>
      </c>
      <c r="AC21" s="108">
        <v>1.04882095763816</v>
      </c>
      <c r="AD21" s="108">
        <v>1.77988501277008</v>
      </c>
      <c r="AE21" s="108">
        <v>2.14465278288248</v>
      </c>
      <c r="AF21" s="108">
        <v>1.08323255564723</v>
      </c>
      <c r="AG21" s="108">
        <v>0.877183540230146</v>
      </c>
      <c r="AH21" s="108">
        <v>1.03823148796984</v>
      </c>
      <c r="AI21">
        <v>0.74023334829923604</v>
      </c>
    </row>
    <row r="22" spans="1:35" x14ac:dyDescent="0.25">
      <c r="A22" s="108" t="s">
        <v>1118</v>
      </c>
      <c r="B22" s="108" t="s">
        <v>1119</v>
      </c>
      <c r="C22" s="108">
        <v>3392</v>
      </c>
      <c r="D22" s="108">
        <v>0.73935111400349296</v>
      </c>
      <c r="E22" s="108">
        <v>1.53910575697438</v>
      </c>
      <c r="F22" s="108">
        <v>0.69218084748480502</v>
      </c>
      <c r="G22" s="108">
        <v>-0.233499047456736</v>
      </c>
      <c r="H22" s="108">
        <v>0.221329451011062</v>
      </c>
      <c r="I22" s="108">
        <v>0.70396442422998395</v>
      </c>
      <c r="J22" s="108">
        <v>0.45619301256177303</v>
      </c>
      <c r="K22" s="108">
        <v>-5.0530826155687797E-2</v>
      </c>
      <c r="L22" s="108" t="s">
        <v>1079</v>
      </c>
      <c r="M22" s="108" t="s">
        <v>1071</v>
      </c>
      <c r="N22" s="108" t="s">
        <v>1076</v>
      </c>
      <c r="O22" s="108" t="s">
        <v>1072</v>
      </c>
      <c r="P22" s="108" t="s">
        <v>1076</v>
      </c>
      <c r="Q22" s="108" t="s">
        <v>1076</v>
      </c>
      <c r="R22" s="108" t="s">
        <v>1076</v>
      </c>
      <c r="S22" s="108" t="s">
        <v>1070</v>
      </c>
      <c r="T22" s="108" t="s">
        <v>1073</v>
      </c>
      <c r="U22" s="108">
        <v>87</v>
      </c>
      <c r="V22" s="108">
        <v>0.4584532324858</v>
      </c>
      <c r="W22" s="108">
        <v>0.54244162029718701</v>
      </c>
      <c r="X22" s="108">
        <v>0.19957312805998301</v>
      </c>
      <c r="Y22" s="108">
        <v>-0.115712625239891</v>
      </c>
      <c r="Z22" s="108">
        <v>-0.31735651503415202</v>
      </c>
      <c r="AA22" s="108">
        <v>-0.21867384496880099</v>
      </c>
      <c r="AB22" s="108">
        <v>0.26562468958054603</v>
      </c>
      <c r="AC22" s="108">
        <v>0.67118019536834805</v>
      </c>
      <c r="AD22" s="108">
        <v>0.89456529660905004</v>
      </c>
      <c r="AE22" s="108">
        <v>0.90536555221070403</v>
      </c>
      <c r="AF22" s="108">
        <v>0.91733497030737499</v>
      </c>
      <c r="AG22" s="108">
        <v>1.04171314073838</v>
      </c>
      <c r="AH22" s="108">
        <v>0.99452204386632004</v>
      </c>
      <c r="AI22">
        <v>0.73935111400349296</v>
      </c>
    </row>
    <row r="23" spans="1:35" x14ac:dyDescent="0.25">
      <c r="A23" s="108" t="s">
        <v>1120</v>
      </c>
      <c r="B23" s="108" t="s">
        <v>1121</v>
      </c>
      <c r="C23" s="108">
        <v>3971.3</v>
      </c>
      <c r="D23" s="108">
        <v>1.1518549668515301</v>
      </c>
      <c r="E23" s="108">
        <v>2.0299750650686299</v>
      </c>
      <c r="F23" s="108">
        <v>-0.477268125351893</v>
      </c>
      <c r="G23" s="108">
        <v>-0.76715192017769895</v>
      </c>
      <c r="H23" s="108">
        <v>0.38979049942077998</v>
      </c>
      <c r="I23" s="108">
        <v>0.82832359624049201</v>
      </c>
      <c r="J23" s="108">
        <v>0.12282463413030301</v>
      </c>
      <c r="K23" s="108">
        <v>-0.23097948751057501</v>
      </c>
      <c r="L23" s="108" t="s">
        <v>1105</v>
      </c>
      <c r="M23" s="108" t="s">
        <v>1071</v>
      </c>
      <c r="N23" s="108" t="s">
        <v>1072</v>
      </c>
      <c r="O23" s="108" t="s">
        <v>1080</v>
      </c>
      <c r="P23" s="108" t="s">
        <v>1076</v>
      </c>
      <c r="Q23" s="108" t="s">
        <v>1076</v>
      </c>
      <c r="R23" s="108" t="s">
        <v>1076</v>
      </c>
      <c r="S23" s="108" t="s">
        <v>1072</v>
      </c>
      <c r="T23" s="108" t="s">
        <v>1073</v>
      </c>
      <c r="U23" s="108">
        <v>40</v>
      </c>
      <c r="V23" s="108">
        <v>0.28637181814928903</v>
      </c>
      <c r="W23" s="108">
        <v>0.45288556823757298</v>
      </c>
      <c r="X23" s="108">
        <v>0.109221833379628</v>
      </c>
      <c r="Y23" s="108">
        <v>-0.218474458238923</v>
      </c>
      <c r="Z23" s="108">
        <v>-0.42442891488600298</v>
      </c>
      <c r="AA23" s="108">
        <v>-0.383815088849357</v>
      </c>
      <c r="AB23" s="108">
        <v>0.13942378615801601</v>
      </c>
      <c r="AC23" s="108">
        <v>0.63309668534312302</v>
      </c>
      <c r="AD23" s="108">
        <v>0.86775470438438895</v>
      </c>
      <c r="AE23" s="108">
        <v>0.78325197750485798</v>
      </c>
      <c r="AF23" s="108">
        <v>0.86135750712463699</v>
      </c>
      <c r="AG23" s="108">
        <v>0.99596001898641595</v>
      </c>
      <c r="AH23" s="108">
        <v>1.0760083522980699</v>
      </c>
      <c r="AI23">
        <v>1.1518549668515301</v>
      </c>
    </row>
    <row r="24" spans="1:35" x14ac:dyDescent="0.25">
      <c r="A24" s="108" t="s">
        <v>1122</v>
      </c>
      <c r="B24" s="108" t="s">
        <v>1123</v>
      </c>
      <c r="C24" s="108">
        <v>7702.4</v>
      </c>
      <c r="D24" s="108">
        <v>0.99743199609927902</v>
      </c>
      <c r="E24" s="108">
        <v>2.49738460590997</v>
      </c>
      <c r="F24" s="108">
        <v>1.8616298203215</v>
      </c>
      <c r="G24" s="108">
        <v>-0.26017242645285599</v>
      </c>
      <c r="H24" s="108">
        <v>0.33758001722303499</v>
      </c>
      <c r="I24" s="108">
        <v>0.52354377609178504</v>
      </c>
      <c r="J24" s="108">
        <v>-7.4098135576681101E-2</v>
      </c>
      <c r="K24" s="108">
        <v>-0.33765692810074999</v>
      </c>
      <c r="L24" s="108" t="s">
        <v>1105</v>
      </c>
      <c r="M24" s="108" t="s">
        <v>1071</v>
      </c>
      <c r="N24" s="108" t="s">
        <v>1071</v>
      </c>
      <c r="O24" s="108" t="s">
        <v>1072</v>
      </c>
      <c r="P24" s="108" t="s">
        <v>1076</v>
      </c>
      <c r="Q24" s="108" t="s">
        <v>1076</v>
      </c>
      <c r="R24" s="108" t="s">
        <v>1070</v>
      </c>
      <c r="S24" s="108" t="s">
        <v>1072</v>
      </c>
      <c r="T24" s="108" t="s">
        <v>1073</v>
      </c>
      <c r="U24" s="108">
        <v>65</v>
      </c>
      <c r="V24" s="108">
        <v>0.17656723412401201</v>
      </c>
      <c r="W24" s="108">
        <v>0.477849745280581</v>
      </c>
      <c r="X24" s="108">
        <v>0.27407324545010597</v>
      </c>
      <c r="Y24" s="108">
        <v>-6.0229333914024602E-2</v>
      </c>
      <c r="Z24" s="108">
        <v>-0.15480657020090699</v>
      </c>
      <c r="AA24" s="108">
        <v>7.8978351890688497E-2</v>
      </c>
      <c r="AB24" s="108">
        <v>0.45884047375645098</v>
      </c>
      <c r="AC24" s="108">
        <v>0.82925502841133003</v>
      </c>
      <c r="AD24" s="108">
        <v>0.97060696834202298</v>
      </c>
      <c r="AE24" s="108">
        <v>0.89777337119844103</v>
      </c>
      <c r="AF24" s="108">
        <v>1.03600992989764</v>
      </c>
      <c r="AG24" s="108">
        <v>1.08163608707379</v>
      </c>
      <c r="AH24" s="108">
        <v>1.07698724360841</v>
      </c>
      <c r="AI24">
        <v>0.99743199609927902</v>
      </c>
    </row>
    <row r="25" spans="1:35" x14ac:dyDescent="0.25">
      <c r="A25" s="108" t="s">
        <v>1124</v>
      </c>
      <c r="B25" s="108" t="s">
        <v>1125</v>
      </c>
      <c r="C25" s="108">
        <v>10267.4</v>
      </c>
      <c r="D25" s="108">
        <v>1.29436055075277</v>
      </c>
      <c r="E25" s="108">
        <v>2.03721807066092</v>
      </c>
      <c r="F25" s="108">
        <v>1.0819971717637</v>
      </c>
      <c r="G25" s="108">
        <v>6.0144046489087999E-2</v>
      </c>
      <c r="H25" s="108">
        <v>-6.5471192671273298E-2</v>
      </c>
      <c r="I25" s="108">
        <v>-9.7276250125631805E-2</v>
      </c>
      <c r="J25" s="108">
        <v>0.207447581830213</v>
      </c>
      <c r="K25" s="108">
        <v>-0.67817450942356206</v>
      </c>
      <c r="L25" s="108" t="s">
        <v>1105</v>
      </c>
      <c r="M25" s="108" t="s">
        <v>1071</v>
      </c>
      <c r="N25" s="108" t="s">
        <v>1071</v>
      </c>
      <c r="O25" s="108" t="s">
        <v>1070</v>
      </c>
      <c r="P25" s="108" t="s">
        <v>1070</v>
      </c>
      <c r="Q25" s="108" t="s">
        <v>1070</v>
      </c>
      <c r="R25" s="108" t="s">
        <v>1076</v>
      </c>
      <c r="S25" s="108" t="s">
        <v>1072</v>
      </c>
      <c r="T25" s="108" t="s">
        <v>1073</v>
      </c>
      <c r="U25" s="108">
        <v>30</v>
      </c>
      <c r="V25" s="108">
        <v>0.34759939445099802</v>
      </c>
      <c r="W25" s="108">
        <v>0.65452769502908603</v>
      </c>
      <c r="X25" s="108">
        <v>0.44159220118249798</v>
      </c>
      <c r="Y25" s="108">
        <v>0.182247852565674</v>
      </c>
      <c r="Z25" s="108">
        <v>0.30609532470557499</v>
      </c>
      <c r="AA25" s="108">
        <v>0.37574912354121298</v>
      </c>
      <c r="AB25" s="108">
        <v>0.72864384434505802</v>
      </c>
      <c r="AC25" s="108">
        <v>0.95843781857175803</v>
      </c>
      <c r="AD25" s="108">
        <v>1.0227696203330101</v>
      </c>
      <c r="AE25" s="108">
        <v>0.98575498810756201</v>
      </c>
      <c r="AF25" s="108">
        <v>1.18681974564332</v>
      </c>
      <c r="AG25" s="108">
        <v>1.3649614720927701</v>
      </c>
      <c r="AH25" s="108">
        <v>1.44768825236876</v>
      </c>
      <c r="AI25">
        <v>1.29436055075277</v>
      </c>
    </row>
    <row r="26" spans="1:35" x14ac:dyDescent="0.25">
      <c r="A26" s="108" t="s">
        <v>1126</v>
      </c>
      <c r="B26" s="108" t="s">
        <v>1127</v>
      </c>
      <c r="C26" s="108">
        <v>1655.9</v>
      </c>
      <c r="D26" s="108">
        <v>0.56165456354814403</v>
      </c>
      <c r="E26" s="108">
        <v>2.1753687433889199</v>
      </c>
      <c r="F26" s="108">
        <v>1.0819971717637</v>
      </c>
      <c r="G26" s="108">
        <v>0.24619847518721899</v>
      </c>
      <c r="H26" s="108">
        <v>-2.69621760945754E-2</v>
      </c>
      <c r="I26" s="108">
        <v>1.1970013857474</v>
      </c>
      <c r="J26" s="108">
        <v>0.55730743810948602</v>
      </c>
      <c r="K26" s="108"/>
      <c r="L26" s="108" t="s">
        <v>1079</v>
      </c>
      <c r="M26" s="108" t="s">
        <v>1071</v>
      </c>
      <c r="N26" s="108" t="s">
        <v>1071</v>
      </c>
      <c r="O26" s="108" t="s">
        <v>1070</v>
      </c>
      <c r="P26" s="108" t="s">
        <v>1070</v>
      </c>
      <c r="Q26" s="108" t="s">
        <v>1071</v>
      </c>
      <c r="R26" s="108" t="s">
        <v>1076</v>
      </c>
      <c r="S26" s="108" t="s">
        <v>1083</v>
      </c>
      <c r="T26" s="108" t="s">
        <v>1073</v>
      </c>
      <c r="U26" s="108">
        <v>103</v>
      </c>
      <c r="V26" s="108">
        <v>0.61544330014039295</v>
      </c>
      <c r="W26" s="108">
        <v>0.75321652047508503</v>
      </c>
      <c r="X26" s="108">
        <v>0.40174650308250998</v>
      </c>
      <c r="Y26" s="108">
        <v>0.10323231754554101</v>
      </c>
      <c r="Z26" s="108">
        <v>-1.9733972463543601E-3</v>
      </c>
      <c r="AA26" s="108">
        <v>0.27054812262008499</v>
      </c>
      <c r="AB26" s="108">
        <v>0.79375988086735005</v>
      </c>
      <c r="AC26" s="108">
        <v>0.96393148509392501</v>
      </c>
      <c r="AD26" s="108">
        <v>1.1869390785307199</v>
      </c>
      <c r="AE26" s="108">
        <v>1.0883433754399401</v>
      </c>
      <c r="AF26" s="108">
        <v>1.05474716466913</v>
      </c>
      <c r="AG26" s="108">
        <v>1.09608931509749</v>
      </c>
      <c r="AH26" s="108">
        <v>0.61035297013479495</v>
      </c>
      <c r="AI26">
        <v>0.56165456354814403</v>
      </c>
    </row>
    <row r="27" spans="1:35" x14ac:dyDescent="0.25">
      <c r="A27" s="108" t="s">
        <v>1128</v>
      </c>
      <c r="B27" s="108" t="s">
        <v>1129</v>
      </c>
      <c r="C27" s="108">
        <v>7618.2</v>
      </c>
      <c r="D27" s="108">
        <v>0.74265203649046796</v>
      </c>
      <c r="E27" s="108">
        <v>0.11191458235829201</v>
      </c>
      <c r="F27" s="108">
        <v>0.69218084748480502</v>
      </c>
      <c r="G27" s="108">
        <v>-1.44638725325494</v>
      </c>
      <c r="H27" s="108">
        <v>0.369480287011484</v>
      </c>
      <c r="I27" s="108">
        <v>0.71791154660784096</v>
      </c>
      <c r="J27" s="108">
        <v>0.50226920345606896</v>
      </c>
      <c r="K27" s="108">
        <v>-0.79860717553103</v>
      </c>
      <c r="L27" s="108" t="s">
        <v>1079</v>
      </c>
      <c r="M27" s="108" t="s">
        <v>1076</v>
      </c>
      <c r="N27" s="108" t="s">
        <v>1076</v>
      </c>
      <c r="O27" s="108" t="s">
        <v>1080</v>
      </c>
      <c r="P27" s="108" t="s">
        <v>1076</v>
      </c>
      <c r="Q27" s="108" t="s">
        <v>1076</v>
      </c>
      <c r="R27" s="108" t="s">
        <v>1076</v>
      </c>
      <c r="S27" s="108" t="s">
        <v>1072</v>
      </c>
      <c r="T27" s="108" t="s">
        <v>1073</v>
      </c>
      <c r="U27" s="108">
        <v>84</v>
      </c>
      <c r="V27" s="108">
        <v>0.51820613949759098</v>
      </c>
      <c r="W27" s="108">
        <v>0.66891898934810701</v>
      </c>
      <c r="X27" s="108">
        <v>0.41123526041286101</v>
      </c>
      <c r="Y27" s="108">
        <v>9.2370445296675596E-2</v>
      </c>
      <c r="Z27" s="108">
        <v>-9.1510604997347506E-2</v>
      </c>
      <c r="AA27" s="108">
        <v>-4.3571384161611201E-2</v>
      </c>
      <c r="AB27" s="108">
        <v>0.243229764009119</v>
      </c>
      <c r="AC27" s="108">
        <v>0.38181706869826398</v>
      </c>
      <c r="AD27" s="108">
        <v>0.46059947438383497</v>
      </c>
      <c r="AE27" s="108">
        <v>0.62413422867135404</v>
      </c>
      <c r="AF27" s="108">
        <v>0.89853427236060501</v>
      </c>
      <c r="AG27" s="108">
        <v>1.00854655757879</v>
      </c>
      <c r="AH27" s="108">
        <v>0.94066252317717203</v>
      </c>
      <c r="AI27">
        <v>0.74265203649046796</v>
      </c>
    </row>
    <row r="28" spans="1:35" x14ac:dyDescent="0.25">
      <c r="A28" s="108" t="s">
        <v>1130</v>
      </c>
      <c r="B28" s="108" t="s">
        <v>1131</v>
      </c>
      <c r="C28" s="108">
        <v>3607.8</v>
      </c>
      <c r="D28" s="108">
        <v>0.49525035208164703</v>
      </c>
      <c r="E28" s="108">
        <v>1.9177183236899999</v>
      </c>
      <c r="F28" s="108">
        <v>0.69218084748480502</v>
      </c>
      <c r="G28" s="108">
        <v>-0.32056712640242502</v>
      </c>
      <c r="H28" s="108">
        <v>0.26534270506032898</v>
      </c>
      <c r="I28" s="108">
        <v>0.80958190646450101</v>
      </c>
      <c r="J28" s="108">
        <v>-0.227290910921707</v>
      </c>
      <c r="K28" s="108">
        <v>0.39105883060414598</v>
      </c>
      <c r="L28" s="108" t="s">
        <v>1076</v>
      </c>
      <c r="M28" s="108" t="s">
        <v>1071</v>
      </c>
      <c r="N28" s="108" t="s">
        <v>1076</v>
      </c>
      <c r="O28" s="108" t="s">
        <v>1072</v>
      </c>
      <c r="P28" s="108" t="s">
        <v>1076</v>
      </c>
      <c r="Q28" s="108" t="s">
        <v>1076</v>
      </c>
      <c r="R28" s="108" t="s">
        <v>1070</v>
      </c>
      <c r="S28" s="108" t="s">
        <v>1076</v>
      </c>
      <c r="T28" s="108" t="s">
        <v>1073</v>
      </c>
      <c r="U28" s="108">
        <v>112</v>
      </c>
      <c r="V28" s="108">
        <v>7.2212803988022906E-2</v>
      </c>
      <c r="W28" s="108">
        <v>0.30651449163821898</v>
      </c>
      <c r="X28" s="108">
        <v>-6.8879096926216396E-2</v>
      </c>
      <c r="Y28" s="108">
        <v>-0.26805830850995999</v>
      </c>
      <c r="Z28" s="108">
        <v>-0.30496112869220399</v>
      </c>
      <c r="AA28" s="108">
        <v>-7.6776633696145499E-2</v>
      </c>
      <c r="AB28" s="108">
        <v>0.24956030062710499</v>
      </c>
      <c r="AC28" s="108">
        <v>0.48151625996464897</v>
      </c>
      <c r="AD28" s="108">
        <v>0.76262514981290597</v>
      </c>
      <c r="AE28" s="108">
        <v>0.83798483975670701</v>
      </c>
      <c r="AF28" s="108">
        <v>0.99094880928907003</v>
      </c>
      <c r="AG28" s="108">
        <v>1.2279762905857901</v>
      </c>
      <c r="AH28" s="108">
        <v>1.0247948990886999</v>
      </c>
      <c r="AI28">
        <v>0.49525035208164703</v>
      </c>
    </row>
    <row r="29" spans="1:35" x14ac:dyDescent="0.25">
      <c r="A29" s="108" t="s">
        <v>1132</v>
      </c>
      <c r="B29" s="108" t="s">
        <v>1133</v>
      </c>
      <c r="C29" s="108">
        <v>13053.5</v>
      </c>
      <c r="D29" s="108">
        <v>1.1706302936874</v>
      </c>
      <c r="E29" s="108">
        <v>1.29852021145233</v>
      </c>
      <c r="F29" s="108">
        <v>1.0819971717637</v>
      </c>
      <c r="G29" s="108">
        <v>0.253547458514566</v>
      </c>
      <c r="H29" s="108">
        <v>0.29503929419886998</v>
      </c>
      <c r="I29" s="108">
        <v>0.93803040277236704</v>
      </c>
      <c r="J29" s="108">
        <v>-0.248631586739812</v>
      </c>
      <c r="K29" s="108">
        <v>-0.12428707821509601</v>
      </c>
      <c r="L29" s="108" t="s">
        <v>1105</v>
      </c>
      <c r="M29" s="108" t="s">
        <v>1071</v>
      </c>
      <c r="N29" s="108" t="s">
        <v>1071</v>
      </c>
      <c r="O29" s="108" t="s">
        <v>1070</v>
      </c>
      <c r="P29" s="108" t="s">
        <v>1076</v>
      </c>
      <c r="Q29" s="108" t="s">
        <v>1076</v>
      </c>
      <c r="R29" s="108" t="s">
        <v>1070</v>
      </c>
      <c r="S29" s="108" t="s">
        <v>1070</v>
      </c>
      <c r="T29" s="108" t="s">
        <v>1073</v>
      </c>
      <c r="U29" s="108">
        <v>37</v>
      </c>
      <c r="V29" s="108">
        <v>0.69059348282921096</v>
      </c>
      <c r="W29" s="108">
        <v>0.70263760576062595</v>
      </c>
      <c r="X29" s="108">
        <v>0.56411103769505599</v>
      </c>
      <c r="Y29" s="108">
        <v>0.29443401159405602</v>
      </c>
      <c r="Z29" s="108">
        <v>7.6270257564916996E-2</v>
      </c>
      <c r="AA29" s="108">
        <v>0.19444383072802501</v>
      </c>
      <c r="AB29" s="108">
        <v>0.46974592661042103</v>
      </c>
      <c r="AC29" s="108">
        <v>0.81029300269442295</v>
      </c>
      <c r="AD29" s="108">
        <v>1.1272049859415501</v>
      </c>
      <c r="AE29" s="108">
        <v>1.01889300972914</v>
      </c>
      <c r="AF29" s="108">
        <v>1.1914396362669399</v>
      </c>
      <c r="AG29" s="108">
        <v>1.3249637106113299</v>
      </c>
      <c r="AH29" s="108">
        <v>1.45216707323815</v>
      </c>
      <c r="AI29">
        <v>1.1706302936874</v>
      </c>
    </row>
    <row r="30" spans="1:35" x14ac:dyDescent="0.25">
      <c r="A30" s="108" t="s">
        <v>1134</v>
      </c>
      <c r="B30" s="108" t="s">
        <v>1135</v>
      </c>
      <c r="C30" s="108">
        <v>12438.9</v>
      </c>
      <c r="D30" s="108">
        <v>0.83862357517984698</v>
      </c>
      <c r="E30" s="108">
        <v>0.42659922662859801</v>
      </c>
      <c r="F30" s="108">
        <v>-0.477268125351893</v>
      </c>
      <c r="G30" s="108">
        <v>0.47823217580463701</v>
      </c>
      <c r="H30" s="108">
        <v>0.77151460531375504</v>
      </c>
      <c r="I30" s="108">
        <v>0.46327723500766599</v>
      </c>
      <c r="J30" s="108">
        <v>0.24153393440864299</v>
      </c>
      <c r="K30" s="108">
        <v>-0.794691030849078</v>
      </c>
      <c r="L30" s="108" t="s">
        <v>1079</v>
      </c>
      <c r="M30" s="108" t="s">
        <v>1076</v>
      </c>
      <c r="N30" s="108" t="s">
        <v>1072</v>
      </c>
      <c r="O30" s="108" t="s">
        <v>1070</v>
      </c>
      <c r="P30" s="108" t="s">
        <v>1071</v>
      </c>
      <c r="Q30" s="108" t="s">
        <v>1076</v>
      </c>
      <c r="R30" s="108" t="s">
        <v>1076</v>
      </c>
      <c r="S30" s="108" t="s">
        <v>1072</v>
      </c>
      <c r="T30" s="108" t="s">
        <v>1073</v>
      </c>
      <c r="U30" s="108">
        <v>76</v>
      </c>
      <c r="V30" s="108">
        <v>2.0032223802737398E-3</v>
      </c>
      <c r="W30" s="108">
        <v>0.12295964372128899</v>
      </c>
      <c r="X30" s="108">
        <v>2.28905029449749E-2</v>
      </c>
      <c r="Y30" s="108">
        <v>-0.30291104726880203</v>
      </c>
      <c r="Z30" s="108">
        <v>-0.42440697629069002</v>
      </c>
      <c r="AA30" s="108">
        <v>-0.18812697752975099</v>
      </c>
      <c r="AB30" s="108">
        <v>0.17454271103431501</v>
      </c>
      <c r="AC30" s="108">
        <v>0.51370170180421704</v>
      </c>
      <c r="AD30" s="108">
        <v>0.67624895209771696</v>
      </c>
      <c r="AE30" s="108">
        <v>0.492782361977609</v>
      </c>
      <c r="AF30" s="108">
        <v>0.74883528024869705</v>
      </c>
      <c r="AG30" s="108">
        <v>0.98257117505223301</v>
      </c>
      <c r="AH30" s="108">
        <v>0.70537782510093705</v>
      </c>
      <c r="AI30">
        <v>0.83862357517984698</v>
      </c>
    </row>
    <row r="31" spans="1:35" x14ac:dyDescent="0.25">
      <c r="A31" s="108" t="s">
        <v>1136</v>
      </c>
      <c r="B31" s="108" t="s">
        <v>1137</v>
      </c>
      <c r="C31" s="108">
        <v>1646.4</v>
      </c>
      <c r="D31" s="108">
        <v>1.88132346394445</v>
      </c>
      <c r="E31" s="108">
        <v>0.95835978541998901</v>
      </c>
      <c r="F31" s="108">
        <v>1.8616298203215</v>
      </c>
      <c r="G31" s="108">
        <v>0.85369344881479603</v>
      </c>
      <c r="H31" s="108">
        <v>-0.97825091781486195</v>
      </c>
      <c r="I31" s="108">
        <v>-0.57802678964838305</v>
      </c>
      <c r="J31" s="108">
        <v>1.12451454518477</v>
      </c>
      <c r="K31" s="108">
        <v>-2.10809681265853</v>
      </c>
      <c r="L31" s="108" t="s">
        <v>1105</v>
      </c>
      <c r="M31" s="108" t="s">
        <v>1071</v>
      </c>
      <c r="N31" s="108" t="s">
        <v>1071</v>
      </c>
      <c r="O31" s="108" t="s">
        <v>1076</v>
      </c>
      <c r="P31" s="108" t="s">
        <v>1080</v>
      </c>
      <c r="Q31" s="108" t="s">
        <v>1072</v>
      </c>
      <c r="R31" s="108" t="s">
        <v>1071</v>
      </c>
      <c r="S31" s="108" t="s">
        <v>1080</v>
      </c>
      <c r="T31" s="108" t="s">
        <v>1073</v>
      </c>
      <c r="U31" s="108">
        <v>13</v>
      </c>
      <c r="V31" s="108">
        <v>0.34225941234761498</v>
      </c>
      <c r="W31" s="108">
        <v>1.1407800628089</v>
      </c>
      <c r="X31" s="108">
        <v>0.84819224692767903</v>
      </c>
      <c r="Y31" s="108">
        <v>-0.12045800059830999</v>
      </c>
      <c r="Z31" s="108">
        <v>-0.342403093183062</v>
      </c>
      <c r="AA31" s="108">
        <v>0.25654413233274498</v>
      </c>
      <c r="AB31" s="108">
        <v>1.0992142835608401</v>
      </c>
      <c r="AC31" s="108">
        <v>2.3783788513221098</v>
      </c>
      <c r="AD31" s="108">
        <v>2.5567963677360801</v>
      </c>
      <c r="AE31" s="108">
        <v>2.2337531458698101</v>
      </c>
      <c r="AF31" s="108">
        <v>1.98348688166244</v>
      </c>
      <c r="AG31" s="108">
        <v>2.0416599182021602</v>
      </c>
      <c r="AH31" s="108">
        <v>1.8651514391403601</v>
      </c>
      <c r="AI31">
        <v>1.88132346394445</v>
      </c>
    </row>
    <row r="32" spans="1:35" x14ac:dyDescent="0.25">
      <c r="A32" s="108" t="s">
        <v>1138</v>
      </c>
      <c r="B32" s="108" t="s">
        <v>1139</v>
      </c>
      <c r="C32" s="108">
        <v>5187.6000000000004</v>
      </c>
      <c r="D32" s="108">
        <v>1.9784436205179701</v>
      </c>
      <c r="E32" s="108">
        <v>5.1160980219567804</v>
      </c>
      <c r="F32" s="108">
        <v>0.69218084748480502</v>
      </c>
      <c r="G32" s="108">
        <v>0.39047425385366902</v>
      </c>
      <c r="H32" s="108">
        <v>-1.18319403137586</v>
      </c>
      <c r="I32" s="108">
        <v>-0.211291536334791</v>
      </c>
      <c r="J32" s="108">
        <v>-0.61578957404238299</v>
      </c>
      <c r="K32" s="108">
        <v>-0.45342712219749098</v>
      </c>
      <c r="L32" s="108" t="s">
        <v>1105</v>
      </c>
      <c r="M32" s="108" t="s">
        <v>1071</v>
      </c>
      <c r="N32" s="108" t="s">
        <v>1076</v>
      </c>
      <c r="O32" s="108" t="s">
        <v>1070</v>
      </c>
      <c r="P32" s="108" t="s">
        <v>1080</v>
      </c>
      <c r="Q32" s="108" t="s">
        <v>1070</v>
      </c>
      <c r="R32" s="108" t="s">
        <v>1072</v>
      </c>
      <c r="S32" s="108" t="s">
        <v>1072</v>
      </c>
      <c r="T32" s="108" t="s">
        <v>1073</v>
      </c>
      <c r="U32" s="108">
        <v>11</v>
      </c>
      <c r="V32" s="108">
        <v>0.88527649389551799</v>
      </c>
      <c r="W32" s="108">
        <v>0.52846275484189698</v>
      </c>
      <c r="X32" s="108">
        <v>0.15580890799486899</v>
      </c>
      <c r="Y32" s="108">
        <v>0.12112439802784</v>
      </c>
      <c r="Z32" s="108">
        <v>0.16815694973446399</v>
      </c>
      <c r="AA32" s="108">
        <v>0.38009528325203201</v>
      </c>
      <c r="AB32" s="108">
        <v>1.0088938536324501</v>
      </c>
      <c r="AC32" s="108">
        <v>0.960632684112528</v>
      </c>
      <c r="AD32" s="108">
        <v>1.0067232129032999</v>
      </c>
      <c r="AE32" s="108">
        <v>1.1812156213399401</v>
      </c>
      <c r="AF32" s="108">
        <v>1.59568395892229</v>
      </c>
      <c r="AG32" s="108">
        <v>2.033587483217</v>
      </c>
      <c r="AH32" s="108">
        <v>1.5405423394012401</v>
      </c>
      <c r="AI32">
        <v>1.9784436205179701</v>
      </c>
    </row>
    <row r="33" spans="1:35" x14ac:dyDescent="0.25">
      <c r="A33" s="108" t="s">
        <v>1140</v>
      </c>
      <c r="B33" s="108" t="s">
        <v>1141</v>
      </c>
      <c r="C33" s="108">
        <v>3721.5</v>
      </c>
      <c r="D33" s="108">
        <v>1.30855605339003</v>
      </c>
      <c r="E33" s="108">
        <v>2.5127551609729499</v>
      </c>
      <c r="F33" s="108">
        <v>1.4718134960425999</v>
      </c>
      <c r="G33" s="108">
        <v>0.52330589012488704</v>
      </c>
      <c r="H33" s="108">
        <v>-0.95390173832545599</v>
      </c>
      <c r="I33" s="108">
        <v>-1.36093625915588</v>
      </c>
      <c r="J33" s="108">
        <v>-0.49685500284564998</v>
      </c>
      <c r="K33" s="108">
        <v>-0.37431556750300998</v>
      </c>
      <c r="L33" s="108" t="s">
        <v>1105</v>
      </c>
      <c r="M33" s="108" t="s">
        <v>1071</v>
      </c>
      <c r="N33" s="108" t="s">
        <v>1071</v>
      </c>
      <c r="O33" s="108" t="s">
        <v>1070</v>
      </c>
      <c r="P33" s="108" t="s">
        <v>1080</v>
      </c>
      <c r="Q33" s="108" t="s">
        <v>1080</v>
      </c>
      <c r="R33" s="108" t="s">
        <v>1072</v>
      </c>
      <c r="S33" s="108" t="s">
        <v>1072</v>
      </c>
      <c r="T33" s="108" t="s">
        <v>1073</v>
      </c>
      <c r="U33" s="108">
        <v>29</v>
      </c>
      <c r="V33" s="108">
        <v>1.3325628617320699</v>
      </c>
      <c r="W33" s="108">
        <v>0.88288806850560697</v>
      </c>
      <c r="X33" s="108">
        <v>0.849161349469154</v>
      </c>
      <c r="Y33" s="108">
        <v>0.378661197311076</v>
      </c>
      <c r="Z33" s="108">
        <v>0.233650925599102</v>
      </c>
      <c r="AA33" s="108">
        <v>0.725221209593086</v>
      </c>
      <c r="AB33" s="108">
        <v>1.2169488335273999</v>
      </c>
      <c r="AC33" s="108">
        <v>1.3601801222813501</v>
      </c>
      <c r="AD33" s="108">
        <v>1.5921882251267501</v>
      </c>
      <c r="AE33" s="108">
        <v>1.2477058037431701</v>
      </c>
      <c r="AF33" s="108">
        <v>1.1303574213343699</v>
      </c>
      <c r="AG33" s="108">
        <v>1.7806893654236999</v>
      </c>
      <c r="AH33" s="108">
        <v>1.7661983972823601</v>
      </c>
      <c r="AI33">
        <v>1.30855605339003</v>
      </c>
    </row>
    <row r="34" spans="1:35" x14ac:dyDescent="0.25">
      <c r="A34" s="108" t="s">
        <v>1142</v>
      </c>
      <c r="B34" s="108" t="s">
        <v>1143</v>
      </c>
      <c r="C34" s="108">
        <v>13105.2</v>
      </c>
      <c r="D34" s="108">
        <v>1.09477200060934</v>
      </c>
      <c r="E34" s="108">
        <v>0.78634922420954501</v>
      </c>
      <c r="F34" s="108">
        <v>0.69218084748480502</v>
      </c>
      <c r="G34" s="108">
        <v>0.74820482213091699</v>
      </c>
      <c r="H34" s="108">
        <v>-0.372433363668906</v>
      </c>
      <c r="I34" s="108">
        <v>6.1251392067745998E-2</v>
      </c>
      <c r="J34" s="108">
        <v>0.23124713241966799</v>
      </c>
      <c r="K34" s="108">
        <v>-0.67038233859136498</v>
      </c>
      <c r="L34" s="108" t="s">
        <v>1105</v>
      </c>
      <c r="M34" s="108" t="s">
        <v>1071</v>
      </c>
      <c r="N34" s="108" t="s">
        <v>1076</v>
      </c>
      <c r="O34" s="108" t="s">
        <v>1076</v>
      </c>
      <c r="P34" s="108" t="s">
        <v>1072</v>
      </c>
      <c r="Q34" s="108" t="s">
        <v>1070</v>
      </c>
      <c r="R34" s="108" t="s">
        <v>1076</v>
      </c>
      <c r="S34" s="108" t="s">
        <v>1072</v>
      </c>
      <c r="T34" s="108" t="s">
        <v>1073</v>
      </c>
      <c r="U34" s="108">
        <v>52</v>
      </c>
      <c r="V34" s="108">
        <v>0.45418162671859502</v>
      </c>
      <c r="W34" s="108">
        <v>0.238370823598899</v>
      </c>
      <c r="X34" s="108">
        <v>-0.17924658064910001</v>
      </c>
      <c r="Y34" s="108">
        <v>-0.142819819517745</v>
      </c>
      <c r="Z34" s="108">
        <v>-0.13217949127685699</v>
      </c>
      <c r="AA34" s="108">
        <v>4.3035242112486098E-2</v>
      </c>
      <c r="AB34" s="108">
        <v>0.53427554604366201</v>
      </c>
      <c r="AC34" s="108">
        <v>0.481636825953001</v>
      </c>
      <c r="AD34" s="108">
        <v>0.52477741832930203</v>
      </c>
      <c r="AE34" s="108">
        <v>0.53567222925902702</v>
      </c>
      <c r="AF34" s="108">
        <v>0.81709848143187902</v>
      </c>
      <c r="AG34" s="108">
        <v>0.93452049292336603</v>
      </c>
      <c r="AH34" s="108">
        <v>1.15125507422448</v>
      </c>
      <c r="AI34">
        <v>1.09477200060934</v>
      </c>
    </row>
    <row r="35" spans="1:35" x14ac:dyDescent="0.25">
      <c r="A35" s="108" t="s">
        <v>1144</v>
      </c>
      <c r="B35" s="108" t="s">
        <v>1145</v>
      </c>
      <c r="C35" s="108">
        <v>14898</v>
      </c>
      <c r="D35" s="108">
        <v>2.08297791347549</v>
      </c>
      <c r="E35" s="108">
        <v>1.57404600398608</v>
      </c>
      <c r="F35" s="108">
        <v>-0.477268125351893</v>
      </c>
      <c r="G35" s="108">
        <v>0.88776153529413304</v>
      </c>
      <c r="H35" s="108">
        <v>-0.71203656431315399</v>
      </c>
      <c r="I35" s="108">
        <v>0.50691339068465502</v>
      </c>
      <c r="J35" s="108">
        <v>-0.39729045098035698</v>
      </c>
      <c r="K35" s="108">
        <v>-1.3408679212408801</v>
      </c>
      <c r="L35" s="108" t="s">
        <v>1105</v>
      </c>
      <c r="M35" s="108" t="s">
        <v>1071</v>
      </c>
      <c r="N35" s="108" t="s">
        <v>1072</v>
      </c>
      <c r="O35" s="108" t="s">
        <v>1071</v>
      </c>
      <c r="P35" s="108" t="s">
        <v>1080</v>
      </c>
      <c r="Q35" s="108" t="s">
        <v>1076</v>
      </c>
      <c r="R35" s="108" t="s">
        <v>1070</v>
      </c>
      <c r="S35" s="108" t="s">
        <v>1080</v>
      </c>
      <c r="T35" s="108" t="s">
        <v>1073</v>
      </c>
      <c r="U35" s="108">
        <v>10</v>
      </c>
      <c r="V35" s="108">
        <v>0.85111065141337405</v>
      </c>
      <c r="W35" s="108">
        <v>1.02070235968673</v>
      </c>
      <c r="X35" s="108">
        <v>0.61154856109125999</v>
      </c>
      <c r="Y35" s="108">
        <v>0.28587648008293998</v>
      </c>
      <c r="Z35" s="108">
        <v>0.176917668927629</v>
      </c>
      <c r="AA35" s="108">
        <v>0.31847443767600297</v>
      </c>
      <c r="AB35" s="108">
        <v>0.87438218258280997</v>
      </c>
      <c r="AC35" s="108">
        <v>1.2484695756592801</v>
      </c>
      <c r="AD35" s="108">
        <v>1.27492213398541</v>
      </c>
      <c r="AE35" s="108">
        <v>1.2675981793901101</v>
      </c>
      <c r="AF35" s="108">
        <v>1.6488894523908599</v>
      </c>
      <c r="AG35" s="108">
        <v>2.06231237971729</v>
      </c>
      <c r="AH35" s="108">
        <v>2.30585295951657</v>
      </c>
      <c r="AI35">
        <v>2.08297791347549</v>
      </c>
    </row>
    <row r="36" spans="1:35" x14ac:dyDescent="0.25">
      <c r="A36" s="108" t="s">
        <v>1146</v>
      </c>
      <c r="B36" s="108" t="s">
        <v>1147</v>
      </c>
      <c r="C36" s="108">
        <v>5524.5</v>
      </c>
      <c r="D36" s="108">
        <v>-6.7055012664295893E-2</v>
      </c>
      <c r="E36" s="108">
        <v>-0.77373630615004596</v>
      </c>
      <c r="F36" s="108">
        <v>1.8616298203215</v>
      </c>
      <c r="G36" s="108">
        <v>0.78400713067577599</v>
      </c>
      <c r="H36" s="108">
        <v>-1.3669263781484999</v>
      </c>
      <c r="I36" s="108">
        <v>-1.3608091367071899</v>
      </c>
      <c r="J36" s="108">
        <v>-0.26348866103667701</v>
      </c>
      <c r="K36" s="108">
        <v>-0.72809241300903205</v>
      </c>
      <c r="L36" s="108" t="s">
        <v>1070</v>
      </c>
      <c r="M36" s="108" t="s">
        <v>1080</v>
      </c>
      <c r="N36" s="108" t="s">
        <v>1071</v>
      </c>
      <c r="O36" s="108" t="s">
        <v>1076</v>
      </c>
      <c r="P36" s="108" t="s">
        <v>1080</v>
      </c>
      <c r="Q36" s="108" t="s">
        <v>1080</v>
      </c>
      <c r="R36" s="108" t="s">
        <v>1070</v>
      </c>
      <c r="S36" s="108" t="s">
        <v>1072</v>
      </c>
      <c r="T36" s="108" t="s">
        <v>1073</v>
      </c>
      <c r="U36" s="108">
        <v>159</v>
      </c>
      <c r="V36" s="108">
        <v>0.57813627744604201</v>
      </c>
      <c r="W36" s="108">
        <v>0.74353244071143798</v>
      </c>
      <c r="X36" s="108">
        <v>0.535393484371675</v>
      </c>
      <c r="Y36" s="108">
        <v>0.16018700448422399</v>
      </c>
      <c r="Z36" s="108">
        <v>-0.28347577539395202</v>
      </c>
      <c r="AA36" s="108">
        <v>-8.9496004142757601E-2</v>
      </c>
      <c r="AB36" s="108">
        <v>-7.6571790605659204E-2</v>
      </c>
      <c r="AC36" s="108">
        <v>-7.5154329257627495E-2</v>
      </c>
      <c r="AD36" s="108">
        <v>1.0544570513676899E-2</v>
      </c>
      <c r="AE36" s="108">
        <v>-0.26821596122892</v>
      </c>
      <c r="AF36" s="108">
        <v>1.55554459044979E-3</v>
      </c>
      <c r="AG36" s="108">
        <v>0.264300861102582</v>
      </c>
      <c r="AH36" s="108">
        <v>0.17151210758969301</v>
      </c>
      <c r="AI36">
        <v>-6.7055012664295893E-2</v>
      </c>
    </row>
    <row r="37" spans="1:35" x14ac:dyDescent="0.25">
      <c r="A37" s="108" t="s">
        <v>1148</v>
      </c>
      <c r="B37" s="108" t="s">
        <v>1149</v>
      </c>
      <c r="C37" s="108">
        <v>11681.1</v>
      </c>
      <c r="D37" s="108">
        <v>1.05647881142156</v>
      </c>
      <c r="E37" s="108">
        <v>0.73334783426254402</v>
      </c>
      <c r="F37" s="108">
        <v>0.69218084748480502</v>
      </c>
      <c r="G37" s="108">
        <v>0.83707108491543103</v>
      </c>
      <c r="H37" s="108">
        <v>-1.5440912806501601</v>
      </c>
      <c r="I37" s="108">
        <v>-1.47886056080839</v>
      </c>
      <c r="J37" s="108">
        <v>-0.109148614524509</v>
      </c>
      <c r="K37" s="108">
        <v>-1.43359804494208</v>
      </c>
      <c r="L37" s="108" t="s">
        <v>1105</v>
      </c>
      <c r="M37" s="108" t="s">
        <v>1071</v>
      </c>
      <c r="N37" s="108" t="s">
        <v>1076</v>
      </c>
      <c r="O37" s="108" t="s">
        <v>1076</v>
      </c>
      <c r="P37" s="108" t="s">
        <v>1080</v>
      </c>
      <c r="Q37" s="108" t="s">
        <v>1080</v>
      </c>
      <c r="R37" s="108" t="s">
        <v>1070</v>
      </c>
      <c r="S37" s="108" t="s">
        <v>1080</v>
      </c>
      <c r="T37" s="108" t="s">
        <v>1073</v>
      </c>
      <c r="U37" s="108">
        <v>58</v>
      </c>
      <c r="V37" s="108">
        <v>0.84528495718963303</v>
      </c>
      <c r="W37" s="108">
        <v>0.66862098971857198</v>
      </c>
      <c r="X37" s="108">
        <v>7.78419612835521E-2</v>
      </c>
      <c r="Y37" s="108">
        <v>-0.24872411295735</v>
      </c>
      <c r="Z37" s="108">
        <v>-0.29394494867857301</v>
      </c>
      <c r="AA37" s="108">
        <v>-0.13023858536571101</v>
      </c>
      <c r="AB37" s="108">
        <v>0.68337501705116399</v>
      </c>
      <c r="AC37" s="108">
        <v>0.82907769359716299</v>
      </c>
      <c r="AD37" s="108">
        <v>0.94563413006040498</v>
      </c>
      <c r="AE37" s="108">
        <v>0.88104339838718604</v>
      </c>
      <c r="AF37" s="108">
        <v>1.0482909685641699</v>
      </c>
      <c r="AG37" s="108">
        <v>1.3605956826897201</v>
      </c>
      <c r="AH37" s="108">
        <v>1.00052126589223</v>
      </c>
      <c r="AI37">
        <v>1.05647881142156</v>
      </c>
    </row>
    <row r="38" spans="1:35" x14ac:dyDescent="0.25">
      <c r="A38" s="108" t="s">
        <v>1150</v>
      </c>
      <c r="B38" s="108" t="s">
        <v>1151</v>
      </c>
      <c r="C38" s="108">
        <v>10551.8</v>
      </c>
      <c r="D38" s="108">
        <v>0.81807812029902505</v>
      </c>
      <c r="E38" s="108">
        <v>0.30686156837992601</v>
      </c>
      <c r="F38" s="108">
        <v>0.69218084748480502</v>
      </c>
      <c r="G38" s="108">
        <v>0.80941358374911698</v>
      </c>
      <c r="H38" s="108">
        <v>-1.1745636136944699</v>
      </c>
      <c r="I38" s="108">
        <v>-1.2220193239615</v>
      </c>
      <c r="J38" s="108">
        <v>-0.32307099060237099</v>
      </c>
      <c r="K38" s="108">
        <v>-2.1590209445593902</v>
      </c>
      <c r="L38" s="108" t="s">
        <v>1079</v>
      </c>
      <c r="M38" s="108" t="s">
        <v>1076</v>
      </c>
      <c r="N38" s="108" t="s">
        <v>1076</v>
      </c>
      <c r="O38" s="108" t="s">
        <v>1076</v>
      </c>
      <c r="P38" s="108" t="s">
        <v>1080</v>
      </c>
      <c r="Q38" s="108" t="s">
        <v>1080</v>
      </c>
      <c r="R38" s="108" t="s">
        <v>1070</v>
      </c>
      <c r="S38" s="108" t="s">
        <v>1080</v>
      </c>
      <c r="T38" s="108" t="s">
        <v>1073</v>
      </c>
      <c r="U38" s="108">
        <v>79</v>
      </c>
      <c r="V38" s="108">
        <v>1.1028378761538</v>
      </c>
      <c r="W38" s="108">
        <v>1.09239452129631</v>
      </c>
      <c r="X38" s="108">
        <v>0.44422625808103799</v>
      </c>
      <c r="Y38" s="108">
        <v>0.14894682141555099</v>
      </c>
      <c r="Z38" s="108">
        <v>0.10412307632142</v>
      </c>
      <c r="AA38" s="108">
        <v>0.41871109177459898</v>
      </c>
      <c r="AB38" s="108">
        <v>1.36502259254101</v>
      </c>
      <c r="AC38" s="108">
        <v>1.86609908824939</v>
      </c>
      <c r="AD38" s="108">
        <v>1.6197982784177301</v>
      </c>
      <c r="AE38" s="108">
        <v>1.3069826961970401</v>
      </c>
      <c r="AF38" s="108">
        <v>1.0358575510966701</v>
      </c>
      <c r="AG38" s="108">
        <v>1.2333752625533201</v>
      </c>
      <c r="AH38" s="108">
        <v>1.10476654038744</v>
      </c>
      <c r="AI38">
        <v>0.81807812029902505</v>
      </c>
    </row>
    <row r="39" spans="1:35" x14ac:dyDescent="0.25">
      <c r="A39" s="108" t="s">
        <v>1152</v>
      </c>
      <c r="B39" s="108" t="s">
        <v>1153</v>
      </c>
      <c r="C39" s="108">
        <v>7826.5</v>
      </c>
      <c r="D39" s="108">
        <v>1.0038462599393601</v>
      </c>
      <c r="E39" s="108">
        <v>1.95078632340502</v>
      </c>
      <c r="F39" s="108">
        <v>-0.477268125351893</v>
      </c>
      <c r="G39" s="108">
        <v>0.477425180641808</v>
      </c>
      <c r="H39" s="108">
        <v>0.46678642761921302</v>
      </c>
      <c r="I39" s="108">
        <v>0.636498772108126</v>
      </c>
      <c r="J39" s="108">
        <v>-0.57744946469306102</v>
      </c>
      <c r="K39" s="108">
        <v>-0.35967234793512798</v>
      </c>
      <c r="L39" s="108" t="s">
        <v>1105</v>
      </c>
      <c r="M39" s="108" t="s">
        <v>1071</v>
      </c>
      <c r="N39" s="108" t="s">
        <v>1072</v>
      </c>
      <c r="O39" s="108" t="s">
        <v>1070</v>
      </c>
      <c r="P39" s="108" t="s">
        <v>1076</v>
      </c>
      <c r="Q39" s="108" t="s">
        <v>1076</v>
      </c>
      <c r="R39" s="108" t="s">
        <v>1072</v>
      </c>
      <c r="S39" s="108" t="s">
        <v>1072</v>
      </c>
      <c r="T39" s="108" t="s">
        <v>1073</v>
      </c>
      <c r="U39" s="108">
        <v>64</v>
      </c>
      <c r="V39" s="108">
        <v>1.28330053220329E-2</v>
      </c>
      <c r="W39" s="108">
        <v>-0.28995172350553</v>
      </c>
      <c r="X39" s="108">
        <v>-0.15760683015254201</v>
      </c>
      <c r="Y39" s="108">
        <v>-6.4579856990876094E-2</v>
      </c>
      <c r="Z39" s="108">
        <v>-0.242139826660284</v>
      </c>
      <c r="AA39" s="108">
        <v>-0.175363475797431</v>
      </c>
      <c r="AB39" s="108">
        <v>0.109468801669185</v>
      </c>
      <c r="AC39" s="108">
        <v>0.76639745399505599</v>
      </c>
      <c r="AD39" s="108">
        <v>0.85046421324766996</v>
      </c>
      <c r="AE39" s="108">
        <v>0.50592936321927595</v>
      </c>
      <c r="AF39" s="108">
        <v>0.58656951330718499</v>
      </c>
      <c r="AG39" s="108">
        <v>0.93214119592842204</v>
      </c>
      <c r="AH39" s="108">
        <v>1.0046056661485501</v>
      </c>
      <c r="AI39">
        <v>1.0038462599393601</v>
      </c>
    </row>
    <row r="40" spans="1:35" x14ac:dyDescent="0.25">
      <c r="A40" s="108" t="s">
        <v>1154</v>
      </c>
      <c r="B40" s="108" t="s">
        <v>1155</v>
      </c>
      <c r="C40" s="108">
        <v>3403.5</v>
      </c>
      <c r="D40" s="108">
        <v>2.5546482906044101</v>
      </c>
      <c r="E40" s="108">
        <v>0.76423547744323495</v>
      </c>
      <c r="F40" s="108">
        <v>1.8616298203215</v>
      </c>
      <c r="G40" s="108">
        <v>1.1548857413490701</v>
      </c>
      <c r="H40" s="108">
        <v>-0.481162204568573</v>
      </c>
      <c r="I40" s="108">
        <v>-0.72328698200463704</v>
      </c>
      <c r="J40" s="108">
        <v>1.63728470429871</v>
      </c>
      <c r="K40" s="108">
        <v>-0.58606807987339304</v>
      </c>
      <c r="L40" s="108" t="s">
        <v>1105</v>
      </c>
      <c r="M40" s="108" t="s">
        <v>1071</v>
      </c>
      <c r="N40" s="108" t="s">
        <v>1071</v>
      </c>
      <c r="O40" s="108" t="s">
        <v>1071</v>
      </c>
      <c r="P40" s="108" t="s">
        <v>1072</v>
      </c>
      <c r="Q40" s="108" t="s">
        <v>1072</v>
      </c>
      <c r="R40" s="108" t="s">
        <v>1071</v>
      </c>
      <c r="S40" s="108" t="s">
        <v>1072</v>
      </c>
      <c r="T40" s="108" t="s">
        <v>1073</v>
      </c>
      <c r="U40" s="108">
        <v>6</v>
      </c>
      <c r="V40" s="108">
        <v>1.33813238744806</v>
      </c>
      <c r="W40" s="108">
        <v>1.26500505572182</v>
      </c>
      <c r="X40" s="108">
        <v>1.0388654361239</v>
      </c>
      <c r="Y40" s="108">
        <v>0.39969838432737398</v>
      </c>
      <c r="Z40" s="108">
        <v>0.434970867944665</v>
      </c>
      <c r="AA40" s="108">
        <v>1.14240854623166</v>
      </c>
      <c r="AB40" s="108">
        <v>2.2866634876324898</v>
      </c>
      <c r="AC40" s="108">
        <v>2.23792104219523</v>
      </c>
      <c r="AD40" s="108">
        <v>1.7965675644889101</v>
      </c>
      <c r="AE40" s="108">
        <v>1.8118197214915199</v>
      </c>
      <c r="AF40" s="108">
        <v>1.3577232563108499</v>
      </c>
      <c r="AG40" s="108">
        <v>1.6279272507740401</v>
      </c>
      <c r="AH40" s="108">
        <v>2.3487808418406999</v>
      </c>
      <c r="AI40">
        <v>2.5546482906044101</v>
      </c>
    </row>
    <row r="41" spans="1:35" x14ac:dyDescent="0.25">
      <c r="A41" s="108" t="s">
        <v>1156</v>
      </c>
      <c r="B41" s="108" t="s">
        <v>1157</v>
      </c>
      <c r="C41" s="108">
        <v>2687</v>
      </c>
      <c r="D41" s="108">
        <v>1.1978147257389999</v>
      </c>
      <c r="E41" s="108">
        <v>4.6515146761935302</v>
      </c>
      <c r="F41" s="108">
        <v>0.30236452320590601</v>
      </c>
      <c r="G41" s="108">
        <v>0.21419215161382499</v>
      </c>
      <c r="H41" s="108">
        <v>0.19858021300376599</v>
      </c>
      <c r="I41" s="108">
        <v>1.6782222959191799</v>
      </c>
      <c r="J41" s="108">
        <v>0.530953626547219</v>
      </c>
      <c r="K41" s="108">
        <v>1.4874239160008899E-2</v>
      </c>
      <c r="L41" s="108" t="s">
        <v>1105</v>
      </c>
      <c r="M41" s="108" t="s">
        <v>1071</v>
      </c>
      <c r="N41" s="108" t="s">
        <v>1070</v>
      </c>
      <c r="O41" s="108" t="s">
        <v>1070</v>
      </c>
      <c r="P41" s="108" t="s">
        <v>1076</v>
      </c>
      <c r="Q41" s="108" t="s">
        <v>1071</v>
      </c>
      <c r="R41" s="108" t="s">
        <v>1076</v>
      </c>
      <c r="S41" s="108" t="s">
        <v>1070</v>
      </c>
      <c r="T41" s="108" t="s">
        <v>1073</v>
      </c>
      <c r="U41" s="108">
        <v>35</v>
      </c>
      <c r="V41" s="108">
        <v>-7.4730034039811405E-2</v>
      </c>
      <c r="W41" s="108">
        <v>-0.14199797281759699</v>
      </c>
      <c r="X41" s="108">
        <v>-0.19677685140253201</v>
      </c>
      <c r="Y41" s="108">
        <v>-0.246531457703004</v>
      </c>
      <c r="Z41" s="108">
        <v>-3.3040740879694497E-2</v>
      </c>
      <c r="AA41" s="108">
        <v>0.247726340259802</v>
      </c>
      <c r="AB41" s="108">
        <v>0.62600205082211402</v>
      </c>
      <c r="AC41" s="108">
        <v>0.74332695298782203</v>
      </c>
      <c r="AD41" s="108">
        <v>0.63861703344805298</v>
      </c>
      <c r="AE41" s="108">
        <v>0.366806367488545</v>
      </c>
      <c r="AF41" s="108">
        <v>1.1793435362798099</v>
      </c>
      <c r="AG41" s="108">
        <v>1.87250506972258</v>
      </c>
      <c r="AH41" s="108">
        <v>2.01105583544294</v>
      </c>
      <c r="AI41">
        <v>1.1978147257389999</v>
      </c>
    </row>
    <row r="42" spans="1:35" x14ac:dyDescent="0.25">
      <c r="A42" s="108" t="s">
        <v>1158</v>
      </c>
      <c r="B42" s="108" t="s">
        <v>1159</v>
      </c>
      <c r="C42" s="108">
        <v>12654</v>
      </c>
      <c r="D42" s="108">
        <v>2.1486947401549799</v>
      </c>
      <c r="E42" s="108">
        <v>1.58678842545023</v>
      </c>
      <c r="F42" s="108">
        <v>1.0819971717637</v>
      </c>
      <c r="G42" s="108">
        <v>0.82479552408513401</v>
      </c>
      <c r="H42" s="108">
        <v>6.9777810700226206E-2</v>
      </c>
      <c r="I42" s="108">
        <v>1.38755611972213</v>
      </c>
      <c r="J42" s="108">
        <v>-0.20862215516813701</v>
      </c>
      <c r="K42" s="108">
        <v>-0.28716712312143999</v>
      </c>
      <c r="L42" s="108" t="s">
        <v>1105</v>
      </c>
      <c r="M42" s="108" t="s">
        <v>1071</v>
      </c>
      <c r="N42" s="108" t="s">
        <v>1071</v>
      </c>
      <c r="O42" s="108" t="s">
        <v>1076</v>
      </c>
      <c r="P42" s="108" t="s">
        <v>1070</v>
      </c>
      <c r="Q42" s="108" t="s">
        <v>1071</v>
      </c>
      <c r="R42" s="108" t="s">
        <v>1070</v>
      </c>
      <c r="S42" s="108" t="s">
        <v>1072</v>
      </c>
      <c r="T42" s="108" t="s">
        <v>1073</v>
      </c>
      <c r="U42" s="108">
        <v>9</v>
      </c>
      <c r="V42" s="108">
        <v>0.624767716970281</v>
      </c>
      <c r="W42" s="108">
        <v>0.74898334229689101</v>
      </c>
      <c r="X42" s="108">
        <v>0.77891466471944804</v>
      </c>
      <c r="Y42" s="108">
        <v>0.80370614955031405</v>
      </c>
      <c r="Z42" s="108">
        <v>0.82887958459352096</v>
      </c>
      <c r="AA42" s="108">
        <v>0.90528331785723204</v>
      </c>
      <c r="AB42" s="108">
        <v>1.20654856569324</v>
      </c>
      <c r="AC42" s="108">
        <v>1.3588684630555301</v>
      </c>
      <c r="AD42" s="108">
        <v>1.21640573566026</v>
      </c>
      <c r="AE42" s="108">
        <v>1.14144056461872</v>
      </c>
      <c r="AF42" s="108">
        <v>1.6305016280797999</v>
      </c>
      <c r="AG42" s="108">
        <v>1.91774867823972</v>
      </c>
      <c r="AH42" s="108">
        <v>2.4749038095584801</v>
      </c>
      <c r="AI42">
        <v>2.1486947401549799</v>
      </c>
    </row>
    <row r="43" spans="1:35" x14ac:dyDescent="0.25">
      <c r="A43" s="108" t="s">
        <v>1160</v>
      </c>
      <c r="B43" s="108" t="s">
        <v>1161</v>
      </c>
      <c r="C43" s="108">
        <v>4143.2</v>
      </c>
      <c r="D43" s="108">
        <v>3.3899317761505201</v>
      </c>
      <c r="E43" s="108">
        <v>0.69289938847440202</v>
      </c>
      <c r="F43" s="108">
        <v>-8.7451801072993204E-2</v>
      </c>
      <c r="G43" s="108">
        <v>1.1326638470683701</v>
      </c>
      <c r="H43" s="108">
        <v>-0.31670930880486298</v>
      </c>
      <c r="I43" s="108">
        <v>0.88873326800636199</v>
      </c>
      <c r="J43" s="108">
        <v>1.85740419197433</v>
      </c>
      <c r="K43" s="108">
        <v>-0.75847320786836303</v>
      </c>
      <c r="L43" s="108" t="s">
        <v>1105</v>
      </c>
      <c r="M43" s="108" t="s">
        <v>1071</v>
      </c>
      <c r="N43" s="108" t="s">
        <v>1070</v>
      </c>
      <c r="O43" s="108" t="s">
        <v>1071</v>
      </c>
      <c r="P43" s="108" t="s">
        <v>1072</v>
      </c>
      <c r="Q43" s="108" t="s">
        <v>1076</v>
      </c>
      <c r="R43" s="108" t="s">
        <v>1071</v>
      </c>
      <c r="S43" s="108" t="s">
        <v>1072</v>
      </c>
      <c r="T43" s="108" t="s">
        <v>1073</v>
      </c>
      <c r="U43" s="108">
        <v>3</v>
      </c>
      <c r="V43" s="108">
        <v>1.5845833728855601</v>
      </c>
      <c r="W43" s="108">
        <v>1.4335216662282999</v>
      </c>
      <c r="X43" s="108">
        <v>1.59183380057318</v>
      </c>
      <c r="Y43" s="108">
        <v>1.6637694139667401</v>
      </c>
      <c r="Z43" s="108">
        <v>1.3658213539922801</v>
      </c>
      <c r="AA43" s="108">
        <v>1.6469139885656801</v>
      </c>
      <c r="AB43" s="108">
        <v>1.9982703396452901</v>
      </c>
      <c r="AC43" s="108">
        <v>2.5142687994898698</v>
      </c>
      <c r="AD43" s="108">
        <v>1.3200811550237399</v>
      </c>
      <c r="AE43" s="108">
        <v>1.29226820721895</v>
      </c>
      <c r="AF43" s="108">
        <v>1.8879555977534901</v>
      </c>
      <c r="AG43" s="108">
        <v>2.71609411683154</v>
      </c>
      <c r="AH43" s="108">
        <v>4.2445846895050003</v>
      </c>
      <c r="AI43">
        <v>3.3899317761505201</v>
      </c>
    </row>
    <row r="44" spans="1:35" x14ac:dyDescent="0.25">
      <c r="A44" s="108" t="s">
        <v>1162</v>
      </c>
      <c r="B44" s="108" t="s">
        <v>1163</v>
      </c>
      <c r="C44" s="108">
        <v>8145.1</v>
      </c>
      <c r="D44" s="108">
        <v>1.4448597816108399</v>
      </c>
      <c r="E44" s="108">
        <v>0.60060562440304899</v>
      </c>
      <c r="F44" s="108">
        <v>1.4718134960425999</v>
      </c>
      <c r="G44" s="108">
        <v>0.85734170501063101</v>
      </c>
      <c r="H44" s="108">
        <v>0.35211658371125198</v>
      </c>
      <c r="I44" s="108">
        <v>1.1934717982435199</v>
      </c>
      <c r="J44" s="108">
        <v>-0.54221987601786303</v>
      </c>
      <c r="K44" s="108">
        <v>-0.13576708520428901</v>
      </c>
      <c r="L44" s="108" t="s">
        <v>1105</v>
      </c>
      <c r="M44" s="108" t="s">
        <v>1071</v>
      </c>
      <c r="N44" s="108" t="s">
        <v>1071</v>
      </c>
      <c r="O44" s="108" t="s">
        <v>1076</v>
      </c>
      <c r="P44" s="108" t="s">
        <v>1076</v>
      </c>
      <c r="Q44" s="108" t="s">
        <v>1071</v>
      </c>
      <c r="R44" s="108" t="s">
        <v>1072</v>
      </c>
      <c r="S44" s="108" t="s">
        <v>1070</v>
      </c>
      <c r="T44" s="108" t="s">
        <v>1073</v>
      </c>
      <c r="U44" s="108">
        <v>23</v>
      </c>
      <c r="V44" s="108">
        <v>1.09166344097158</v>
      </c>
      <c r="W44" s="108">
        <v>1.1243338126423701</v>
      </c>
      <c r="X44" s="108">
        <v>1.2137812630401601</v>
      </c>
      <c r="Y44" s="108">
        <v>0.82365607661367302</v>
      </c>
      <c r="Z44" s="108">
        <v>0.57100498107604303</v>
      </c>
      <c r="AA44" s="108">
        <v>0.64361007979859697</v>
      </c>
      <c r="AB44" s="108">
        <v>1.16083508754611</v>
      </c>
      <c r="AC44" s="108">
        <v>1.2879150499780401</v>
      </c>
      <c r="AD44" s="108">
        <v>1.1597248329661201</v>
      </c>
      <c r="AE44" s="108">
        <v>0.98644063147098604</v>
      </c>
      <c r="AF44" s="108">
        <v>1.1897113854956001</v>
      </c>
      <c r="AG44" s="108">
        <v>1.41760177798016</v>
      </c>
      <c r="AH44" s="108">
        <v>1.53658017744204</v>
      </c>
      <c r="AI44">
        <v>1.4448597816108399</v>
      </c>
    </row>
    <row r="45" spans="1:35" x14ac:dyDescent="0.25">
      <c r="A45" s="108" t="s">
        <v>1164</v>
      </c>
      <c r="B45" s="108" t="s">
        <v>1165</v>
      </c>
      <c r="C45" s="108">
        <v>1407.3</v>
      </c>
      <c r="D45" s="108">
        <v>1.27586293538887</v>
      </c>
      <c r="E45" s="108">
        <v>1.6004199206551999</v>
      </c>
      <c r="F45" s="108">
        <v>1.4718134960425999</v>
      </c>
      <c r="G45" s="108">
        <v>0.265296030359293</v>
      </c>
      <c r="H45" s="108">
        <v>0.44910196991732898</v>
      </c>
      <c r="I45" s="108">
        <v>0.59573352361781196</v>
      </c>
      <c r="J45" s="108">
        <v>0.85191502507918604</v>
      </c>
      <c r="K45" s="108"/>
      <c r="L45" s="108" t="s">
        <v>1105</v>
      </c>
      <c r="M45" s="108" t="s">
        <v>1071</v>
      </c>
      <c r="N45" s="108" t="s">
        <v>1071</v>
      </c>
      <c r="O45" s="108" t="s">
        <v>1070</v>
      </c>
      <c r="P45" s="108" t="s">
        <v>1076</v>
      </c>
      <c r="Q45" s="108" t="s">
        <v>1076</v>
      </c>
      <c r="R45" s="108" t="s">
        <v>1071</v>
      </c>
      <c r="S45" s="108" t="s">
        <v>1083</v>
      </c>
      <c r="T45" s="108" t="s">
        <v>1073</v>
      </c>
      <c r="U45" s="108">
        <v>31</v>
      </c>
      <c r="V45" s="108">
        <v>1.57382950315337</v>
      </c>
      <c r="W45" s="108">
        <v>1.6246156784936501</v>
      </c>
      <c r="X45" s="108">
        <v>1.18337852376671</v>
      </c>
      <c r="Y45" s="108">
        <v>0.98185213213813505</v>
      </c>
      <c r="Z45" s="108">
        <v>1.1332325644233201</v>
      </c>
      <c r="AA45" s="108">
        <v>1.28424510540189</v>
      </c>
      <c r="AB45" s="108">
        <v>1.75046043640147</v>
      </c>
      <c r="AC45" s="108">
        <v>1.6793396772494</v>
      </c>
      <c r="AD45" s="108">
        <v>1.45387756986437</v>
      </c>
      <c r="AE45" s="108">
        <v>1.4787014325706</v>
      </c>
      <c r="AF45" s="108">
        <v>1.16872914644861</v>
      </c>
      <c r="AG45" s="108">
        <v>1.11403014664527</v>
      </c>
      <c r="AH45" s="108">
        <v>1.3427882981568799</v>
      </c>
      <c r="AI45">
        <v>1.27586293538887</v>
      </c>
    </row>
    <row r="46" spans="1:35" x14ac:dyDescent="0.25">
      <c r="A46" s="108" t="s">
        <v>1166</v>
      </c>
      <c r="B46" s="108" t="s">
        <v>1167</v>
      </c>
      <c r="C46" s="108">
        <v>4643.3</v>
      </c>
      <c r="D46" s="108">
        <v>1.0646883568136301</v>
      </c>
      <c r="E46" s="108">
        <v>2.6981359280067698</v>
      </c>
      <c r="F46" s="108">
        <v>0.30236452320590601</v>
      </c>
      <c r="G46" s="108">
        <v>-0.21496423547125901</v>
      </c>
      <c r="H46" s="108">
        <v>0.50520114141230599</v>
      </c>
      <c r="I46" s="108">
        <v>1.6336412511642799</v>
      </c>
      <c r="J46" s="108">
        <v>-0.18739739445356801</v>
      </c>
      <c r="K46" s="108">
        <v>-0.951187732218433</v>
      </c>
      <c r="L46" s="108" t="s">
        <v>1105</v>
      </c>
      <c r="M46" s="108" t="s">
        <v>1071</v>
      </c>
      <c r="N46" s="108" t="s">
        <v>1070</v>
      </c>
      <c r="O46" s="108" t="s">
        <v>1072</v>
      </c>
      <c r="P46" s="108" t="s">
        <v>1076</v>
      </c>
      <c r="Q46" s="108" t="s">
        <v>1071</v>
      </c>
      <c r="R46" s="108" t="s">
        <v>1070</v>
      </c>
      <c r="S46" s="108" t="s">
        <v>1080</v>
      </c>
      <c r="T46" s="108" t="s">
        <v>1073</v>
      </c>
      <c r="U46" s="108">
        <v>55</v>
      </c>
      <c r="V46" s="108">
        <v>0.51050849097881201</v>
      </c>
      <c r="W46" s="108">
        <v>0.43935859060714999</v>
      </c>
      <c r="X46" s="108">
        <v>0.46297890568835198</v>
      </c>
      <c r="Y46" s="108">
        <v>0.545641833487433</v>
      </c>
      <c r="Z46" s="108">
        <v>0.28454524519655</v>
      </c>
      <c r="AA46" s="108">
        <v>0.104584368881907</v>
      </c>
      <c r="AB46" s="108">
        <v>0.68735688641219195</v>
      </c>
      <c r="AC46" s="108">
        <v>0.89810954872808102</v>
      </c>
      <c r="AD46" s="108">
        <v>0.85632134568048401</v>
      </c>
      <c r="AE46" s="108">
        <v>0.88810272200659601</v>
      </c>
      <c r="AF46" s="108">
        <v>1.0203841409024099</v>
      </c>
      <c r="AG46" s="108">
        <v>1.2251904815758801</v>
      </c>
      <c r="AH46" s="108">
        <v>1.2443145147326999</v>
      </c>
      <c r="AI46">
        <v>1.0646883568136301</v>
      </c>
    </row>
    <row r="47" spans="1:35" x14ac:dyDescent="0.25">
      <c r="A47" s="108" t="s">
        <v>1168</v>
      </c>
      <c r="B47" s="108" t="s">
        <v>1169</v>
      </c>
      <c r="C47" s="108">
        <v>4282</v>
      </c>
      <c r="D47" s="108">
        <v>0.30327698149347998</v>
      </c>
      <c r="E47" s="108">
        <v>2.2380235208771699</v>
      </c>
      <c r="F47" s="108">
        <v>-1.25690077390969</v>
      </c>
      <c r="G47" s="108">
        <v>-0.67271220982418301</v>
      </c>
      <c r="H47" s="108">
        <v>0.63458934914825105</v>
      </c>
      <c r="I47" s="108">
        <v>1.2550427090633001</v>
      </c>
      <c r="J47" s="108">
        <v>0.99355613898824502</v>
      </c>
      <c r="K47" s="108">
        <v>-0.129220046332441</v>
      </c>
      <c r="L47" s="108" t="s">
        <v>1076</v>
      </c>
      <c r="M47" s="108" t="s">
        <v>1071</v>
      </c>
      <c r="N47" s="108" t="s">
        <v>1080</v>
      </c>
      <c r="O47" s="108" t="s">
        <v>1072</v>
      </c>
      <c r="P47" s="108" t="s">
        <v>1071</v>
      </c>
      <c r="Q47" s="108" t="s">
        <v>1071</v>
      </c>
      <c r="R47" s="108" t="s">
        <v>1071</v>
      </c>
      <c r="S47" s="108" t="s">
        <v>1070</v>
      </c>
      <c r="T47" s="108" t="s">
        <v>1073</v>
      </c>
      <c r="U47" s="108">
        <v>125</v>
      </c>
      <c r="V47" s="108">
        <v>0.115129449715172</v>
      </c>
      <c r="W47" s="108">
        <v>0.341594679641329</v>
      </c>
      <c r="X47" s="108">
        <v>4.19703050586882E-2</v>
      </c>
      <c r="Y47" s="108">
        <v>-0.29918582756916001</v>
      </c>
      <c r="Z47" s="108">
        <v>-0.396687542242942</v>
      </c>
      <c r="AA47" s="108">
        <v>-0.31314302006858102</v>
      </c>
      <c r="AB47" s="108">
        <v>-3.30351845368312E-2</v>
      </c>
      <c r="AC47" s="108">
        <v>0.35175643813324903</v>
      </c>
      <c r="AD47" s="108">
        <v>0.43410575545558699</v>
      </c>
      <c r="AE47" s="108">
        <v>0.40169347115313903</v>
      </c>
      <c r="AF47" s="108">
        <v>0.70394619249434998</v>
      </c>
      <c r="AG47" s="108">
        <v>0.95499625256257403</v>
      </c>
      <c r="AH47" s="108">
        <v>0.64305183785073605</v>
      </c>
      <c r="AI47">
        <v>0.30327698149347998</v>
      </c>
    </row>
    <row r="48" spans="1:35" x14ac:dyDescent="0.25">
      <c r="A48" s="108" t="s">
        <v>1170</v>
      </c>
      <c r="B48" s="108" t="s">
        <v>1171</v>
      </c>
      <c r="C48" s="108">
        <v>9418.4</v>
      </c>
      <c r="D48" s="108">
        <v>0.96544363926376597</v>
      </c>
      <c r="E48" s="108">
        <v>1.4024385862166799</v>
      </c>
      <c r="F48" s="108">
        <v>-0.477268125351893</v>
      </c>
      <c r="G48" s="108">
        <v>0.40584896838859202</v>
      </c>
      <c r="H48" s="108">
        <v>0.47291196894614901</v>
      </c>
      <c r="I48" s="108">
        <v>0.60897044214981</v>
      </c>
      <c r="J48" s="108">
        <v>0.25803738737686199</v>
      </c>
      <c r="K48" s="108">
        <v>-0.31004999826972102</v>
      </c>
      <c r="L48" s="108" t="s">
        <v>1105</v>
      </c>
      <c r="M48" s="108" t="s">
        <v>1071</v>
      </c>
      <c r="N48" s="108" t="s">
        <v>1072</v>
      </c>
      <c r="O48" s="108" t="s">
        <v>1070</v>
      </c>
      <c r="P48" s="108" t="s">
        <v>1076</v>
      </c>
      <c r="Q48" s="108" t="s">
        <v>1076</v>
      </c>
      <c r="R48" s="108" t="s">
        <v>1076</v>
      </c>
      <c r="S48" s="108" t="s">
        <v>1072</v>
      </c>
      <c r="T48" s="108" t="s">
        <v>1073</v>
      </c>
      <c r="U48" s="108">
        <v>68</v>
      </c>
      <c r="V48" s="108">
        <v>0.32968264818779602</v>
      </c>
      <c r="W48" s="108">
        <v>0.382881706044918</v>
      </c>
      <c r="X48" s="108">
        <v>0.24387202993804499</v>
      </c>
      <c r="Y48" s="108">
        <v>9.4507347575234501E-4</v>
      </c>
      <c r="Z48" s="108">
        <v>-3.9729799235644098E-2</v>
      </c>
      <c r="AA48" s="108">
        <v>6.1959269310333603E-2</v>
      </c>
      <c r="AB48" s="108">
        <v>0.17420564902955599</v>
      </c>
      <c r="AC48" s="108">
        <v>0.45316157480381503</v>
      </c>
      <c r="AD48" s="108">
        <v>0.583752970261187</v>
      </c>
      <c r="AE48" s="108">
        <v>0.31503342213965202</v>
      </c>
      <c r="AF48" s="108">
        <v>0.48629792132605398</v>
      </c>
      <c r="AG48" s="108">
        <v>1.0954729994052601</v>
      </c>
      <c r="AH48" s="108">
        <v>1.3136218380720599</v>
      </c>
      <c r="AI48">
        <v>0.96544363926376597</v>
      </c>
    </row>
    <row r="49" spans="1:35" x14ac:dyDescent="0.25">
      <c r="A49" s="108" t="s">
        <v>1172</v>
      </c>
      <c r="B49" s="108" t="s">
        <v>1173</v>
      </c>
      <c r="C49" s="108">
        <v>2693.8</v>
      </c>
      <c r="D49" s="108">
        <v>1.5336004327849599</v>
      </c>
      <c r="E49" s="108">
        <v>2.7180218065044799</v>
      </c>
      <c r="F49" s="108">
        <v>-0.86708444963079201</v>
      </c>
      <c r="G49" s="108">
        <v>0.27602383380235401</v>
      </c>
      <c r="H49" s="108">
        <v>0.44806418399025</v>
      </c>
      <c r="I49" s="108">
        <v>1.4422132610703</v>
      </c>
      <c r="J49" s="108">
        <v>0.17568342198624601</v>
      </c>
      <c r="K49" s="108">
        <v>-0.46160576863615199</v>
      </c>
      <c r="L49" s="108" t="s">
        <v>1105</v>
      </c>
      <c r="M49" s="108" t="s">
        <v>1071</v>
      </c>
      <c r="N49" s="108" t="s">
        <v>1072</v>
      </c>
      <c r="O49" s="108" t="s">
        <v>1070</v>
      </c>
      <c r="P49" s="108" t="s">
        <v>1076</v>
      </c>
      <c r="Q49" s="108" t="s">
        <v>1071</v>
      </c>
      <c r="R49" s="108" t="s">
        <v>1076</v>
      </c>
      <c r="S49" s="108" t="s">
        <v>1072</v>
      </c>
      <c r="T49" s="108" t="s">
        <v>1073</v>
      </c>
      <c r="U49" s="108">
        <v>21</v>
      </c>
      <c r="V49" s="108">
        <v>0.57301851627537903</v>
      </c>
      <c r="W49" s="108">
        <v>0.69330802087371302</v>
      </c>
      <c r="X49" s="108">
        <v>0.42986159118936801</v>
      </c>
      <c r="Y49" s="108">
        <v>9.0277698874485102E-3</v>
      </c>
      <c r="Z49" s="108">
        <v>-3.5919398288115398E-2</v>
      </c>
      <c r="AA49" s="108">
        <v>9.5256713614608399E-2</v>
      </c>
      <c r="AB49" s="108">
        <v>0.41474270979726402</v>
      </c>
      <c r="AC49" s="108">
        <v>0.67572884837281599</v>
      </c>
      <c r="AD49" s="108">
        <v>0.66110112776651797</v>
      </c>
      <c r="AE49" s="108">
        <v>0.57661000356425596</v>
      </c>
      <c r="AF49" s="108">
        <v>0.93798420726909904</v>
      </c>
      <c r="AG49" s="108">
        <v>1.2929519790845301</v>
      </c>
      <c r="AH49" s="108">
        <v>1.67250993125276</v>
      </c>
      <c r="AI49">
        <v>1.5336004327849599</v>
      </c>
    </row>
    <row r="50" spans="1:35" x14ac:dyDescent="0.25">
      <c r="A50" s="108" t="s">
        <v>1174</v>
      </c>
      <c r="B50" s="108" t="s">
        <v>1175</v>
      </c>
      <c r="C50" s="108">
        <v>5215.7</v>
      </c>
      <c r="D50" s="108">
        <v>1.0484494699459199</v>
      </c>
      <c r="E50" s="108">
        <v>0.25059385435473502</v>
      </c>
      <c r="F50" s="108">
        <v>1.4718134960425999</v>
      </c>
      <c r="G50" s="108">
        <v>1.02653392190696</v>
      </c>
      <c r="H50" s="108">
        <v>-1.0255819658657299</v>
      </c>
      <c r="I50" s="108">
        <v>-0.36259520012937202</v>
      </c>
      <c r="J50" s="108">
        <v>0.31819801683482501</v>
      </c>
      <c r="K50" s="108">
        <v>-0.94274181896616605</v>
      </c>
      <c r="L50" s="108" t="s">
        <v>1105</v>
      </c>
      <c r="M50" s="108" t="s">
        <v>1076</v>
      </c>
      <c r="N50" s="108" t="s">
        <v>1071</v>
      </c>
      <c r="O50" s="108" t="s">
        <v>1071</v>
      </c>
      <c r="P50" s="108" t="s">
        <v>1080</v>
      </c>
      <c r="Q50" s="108" t="s">
        <v>1072</v>
      </c>
      <c r="R50" s="108" t="s">
        <v>1076</v>
      </c>
      <c r="S50" s="108" t="s">
        <v>1080</v>
      </c>
      <c r="T50" s="108" t="s">
        <v>1073</v>
      </c>
      <c r="U50" s="108">
        <v>60</v>
      </c>
      <c r="V50" s="108">
        <v>0.54627132169482895</v>
      </c>
      <c r="W50" s="108">
        <v>0.57069088764359399</v>
      </c>
      <c r="X50" s="108">
        <v>0.68910073605706601</v>
      </c>
      <c r="Y50" s="108">
        <v>0.49192200983448597</v>
      </c>
      <c r="Z50" s="108">
        <v>0.878765474905842</v>
      </c>
      <c r="AA50" s="108">
        <v>0.95926817588429003</v>
      </c>
      <c r="AB50" s="108">
        <v>1.5232813612034</v>
      </c>
      <c r="AC50" s="108">
        <v>1.8128603979067801</v>
      </c>
      <c r="AD50" s="108">
        <v>1.5149774728529799</v>
      </c>
      <c r="AE50" s="108">
        <v>1.20484587130567</v>
      </c>
      <c r="AF50" s="108">
        <v>1.5792412024109601</v>
      </c>
      <c r="AG50" s="108">
        <v>1.7592778116678001</v>
      </c>
      <c r="AH50" s="108">
        <v>1.67189852253417</v>
      </c>
      <c r="AI50">
        <v>1.0484494699459199</v>
      </c>
    </row>
    <row r="51" spans="1:35" x14ac:dyDescent="0.25">
      <c r="A51" s="108" t="s">
        <v>1176</v>
      </c>
      <c r="B51" s="108" t="s">
        <v>1177</v>
      </c>
      <c r="C51" s="108">
        <v>3129</v>
      </c>
      <c r="D51" s="108">
        <v>4.2876875486426202</v>
      </c>
      <c r="E51" s="108">
        <v>4.0782640748689403</v>
      </c>
      <c r="F51" s="108">
        <v>1.0819971717637</v>
      </c>
      <c r="G51" s="108">
        <v>0.98494658036471605</v>
      </c>
      <c r="H51" s="108">
        <v>-1.17991142019856E-2</v>
      </c>
      <c r="I51" s="108">
        <v>0.155780705411104</v>
      </c>
      <c r="J51" s="108">
        <v>0.97007584770010402</v>
      </c>
      <c r="K51" s="108">
        <v>-0.78456178872558902</v>
      </c>
      <c r="L51" s="108" t="s">
        <v>1105</v>
      </c>
      <c r="M51" s="108" t="s">
        <v>1071</v>
      </c>
      <c r="N51" s="108" t="s">
        <v>1071</v>
      </c>
      <c r="O51" s="108" t="s">
        <v>1071</v>
      </c>
      <c r="P51" s="108" t="s">
        <v>1070</v>
      </c>
      <c r="Q51" s="108" t="s">
        <v>1070</v>
      </c>
      <c r="R51" s="108" t="s">
        <v>1071</v>
      </c>
      <c r="S51" s="108" t="s">
        <v>1072</v>
      </c>
      <c r="T51" s="108" t="s">
        <v>1073</v>
      </c>
      <c r="U51" s="108">
        <v>1</v>
      </c>
      <c r="V51" s="108">
        <v>1.5646739890457</v>
      </c>
      <c r="W51" s="108">
        <v>1.6873177788563001</v>
      </c>
      <c r="X51" s="108">
        <v>0.53481160754174395</v>
      </c>
      <c r="Y51" s="108">
        <v>0.43785331060261401</v>
      </c>
      <c r="Z51" s="108">
        <v>0.75801407555314404</v>
      </c>
      <c r="AA51" s="108">
        <v>0.97786183203451205</v>
      </c>
      <c r="AB51" s="108">
        <v>2.0183690485415999</v>
      </c>
      <c r="AC51" s="108">
        <v>2.7078795145344801</v>
      </c>
      <c r="AD51" s="108">
        <v>1.1207592189321101</v>
      </c>
      <c r="AE51" s="108">
        <v>0.62227671113344096</v>
      </c>
      <c r="AF51" s="108">
        <v>1.09662131453795</v>
      </c>
      <c r="AG51" s="108">
        <v>0.59566609142025895</v>
      </c>
      <c r="AH51" s="108">
        <v>2.8747733536578801</v>
      </c>
      <c r="AI51">
        <v>4.2876875486426202</v>
      </c>
    </row>
    <row r="52" spans="1:35" x14ac:dyDescent="0.25">
      <c r="A52" s="108" t="s">
        <v>1178</v>
      </c>
      <c r="B52" s="108" t="s">
        <v>1179</v>
      </c>
      <c r="C52" s="108">
        <v>8756.4</v>
      </c>
      <c r="D52" s="108">
        <v>0.195355278871398</v>
      </c>
      <c r="E52" s="108">
        <v>-0.52412693778067199</v>
      </c>
      <c r="F52" s="108">
        <v>-1.25690077390969</v>
      </c>
      <c r="G52" s="108">
        <v>1.1949390034591001</v>
      </c>
      <c r="H52" s="108">
        <v>-7.9407318068710694E-2</v>
      </c>
      <c r="I52" s="108">
        <v>1.2619924037329899</v>
      </c>
      <c r="J52" s="108">
        <v>0.74487845269014297</v>
      </c>
      <c r="K52" s="108">
        <v>-0.215412329756066</v>
      </c>
      <c r="L52" s="108" t="s">
        <v>1076</v>
      </c>
      <c r="M52" s="108" t="s">
        <v>1072</v>
      </c>
      <c r="N52" s="108" t="s">
        <v>1080</v>
      </c>
      <c r="O52" s="108" t="s">
        <v>1071</v>
      </c>
      <c r="P52" s="108" t="s">
        <v>1070</v>
      </c>
      <c r="Q52" s="108" t="s">
        <v>1071</v>
      </c>
      <c r="R52" s="108" t="s">
        <v>1071</v>
      </c>
      <c r="S52" s="108" t="s">
        <v>1072</v>
      </c>
      <c r="T52" s="108" t="s">
        <v>1073</v>
      </c>
      <c r="U52" s="108">
        <v>132</v>
      </c>
      <c r="V52" s="108">
        <v>-0.11478170903986799</v>
      </c>
      <c r="W52" s="108">
        <v>-8.0960109909995706E-2</v>
      </c>
      <c r="X52" s="108">
        <v>-0.10628163671422</v>
      </c>
      <c r="Y52" s="108">
        <v>-0.23405904411511699</v>
      </c>
      <c r="Z52" s="108">
        <v>-0.143801870365518</v>
      </c>
      <c r="AA52" s="108">
        <v>0.12446976903505801</v>
      </c>
      <c r="AB52" s="108">
        <v>0.94743606314326301</v>
      </c>
      <c r="AC52" s="108">
        <v>1.43883712563431</v>
      </c>
      <c r="AD52" s="108">
        <v>0.96634753872859702</v>
      </c>
      <c r="AE52" s="108">
        <v>0.53591161942798105</v>
      </c>
      <c r="AF52" s="108">
        <v>0.39840649825287699</v>
      </c>
      <c r="AG52" s="108">
        <v>1.0214655657074201</v>
      </c>
      <c r="AH52" s="108">
        <v>0.76441348407543697</v>
      </c>
      <c r="AI52">
        <v>0.195355278871398</v>
      </c>
    </row>
    <row r="53" spans="1:35" x14ac:dyDescent="0.25">
      <c r="A53" s="108" t="s">
        <v>1180</v>
      </c>
      <c r="B53" s="108" t="s">
        <v>1181</v>
      </c>
      <c r="C53" s="108">
        <v>4314.1000000000004</v>
      </c>
      <c r="D53" s="108">
        <v>-0.36396013552772299</v>
      </c>
      <c r="E53" s="108">
        <v>-0.55223201286357404</v>
      </c>
      <c r="F53" s="108">
        <v>-1.25690077390969</v>
      </c>
      <c r="G53" s="108">
        <v>1.1312616255139201</v>
      </c>
      <c r="H53" s="108">
        <v>6.3018746164507894E-2</v>
      </c>
      <c r="I53" s="108">
        <v>1.0596416164162601</v>
      </c>
      <c r="J53" s="108">
        <v>2.1192092874419499</v>
      </c>
      <c r="K53" s="108">
        <v>-6.3357368937308006E-2</v>
      </c>
      <c r="L53" s="108" t="s">
        <v>1072</v>
      </c>
      <c r="M53" s="108" t="s">
        <v>1072</v>
      </c>
      <c r="N53" s="108" t="s">
        <v>1080</v>
      </c>
      <c r="O53" s="108" t="s">
        <v>1071</v>
      </c>
      <c r="P53" s="108" t="s">
        <v>1070</v>
      </c>
      <c r="Q53" s="108" t="s">
        <v>1071</v>
      </c>
      <c r="R53" s="108" t="s">
        <v>1071</v>
      </c>
      <c r="S53" s="108" t="s">
        <v>1070</v>
      </c>
      <c r="T53" s="108" t="s">
        <v>1073</v>
      </c>
      <c r="U53" s="108">
        <v>178</v>
      </c>
      <c r="V53" s="108">
        <v>-0.108537780083779</v>
      </c>
      <c r="W53" s="108">
        <v>8.2314487856804605E-2</v>
      </c>
      <c r="X53" s="108">
        <v>1.95679876094778E-2</v>
      </c>
      <c r="Y53" s="108">
        <v>-0.50912877124323697</v>
      </c>
      <c r="Z53" s="108">
        <v>-1.00276025633226</v>
      </c>
      <c r="AA53" s="108">
        <v>-0.84350373534676804</v>
      </c>
      <c r="AB53" s="108">
        <v>0.20055325389289699</v>
      </c>
      <c r="AC53" s="108">
        <v>0.56615099999501695</v>
      </c>
      <c r="AD53" s="108">
        <v>0.42698640055606202</v>
      </c>
      <c r="AE53" s="108">
        <v>0.39190488330183199</v>
      </c>
      <c r="AF53" s="108">
        <v>0.52365936632555199</v>
      </c>
      <c r="AG53" s="108">
        <v>0.35530742047665897</v>
      </c>
      <c r="AH53" s="108">
        <v>-0.146149168909257</v>
      </c>
      <c r="AI53">
        <v>-0.36396013552772299</v>
      </c>
    </row>
    <row r="54" spans="1:35" x14ac:dyDescent="0.25">
      <c r="A54" s="108" t="s">
        <v>1182</v>
      </c>
      <c r="B54" s="108" t="s">
        <v>1183</v>
      </c>
      <c r="C54" s="108">
        <v>3431.4</v>
      </c>
      <c r="D54" s="108">
        <v>0.72831086133519496</v>
      </c>
      <c r="E54" s="108">
        <v>-0.60719277877762701</v>
      </c>
      <c r="F54" s="108">
        <v>-1.25690077390969</v>
      </c>
      <c r="G54" s="108">
        <v>0.94394873858334905</v>
      </c>
      <c r="H54" s="108">
        <v>0.25928400440941002</v>
      </c>
      <c r="I54" s="108">
        <v>0.37020381831107202</v>
      </c>
      <c r="J54" s="108">
        <v>1.43455867208934</v>
      </c>
      <c r="K54" s="108">
        <v>0.41515448980056102</v>
      </c>
      <c r="L54" s="108" t="s">
        <v>1079</v>
      </c>
      <c r="M54" s="108" t="s">
        <v>1080</v>
      </c>
      <c r="N54" s="108" t="s">
        <v>1080</v>
      </c>
      <c r="O54" s="108" t="s">
        <v>1071</v>
      </c>
      <c r="P54" s="108" t="s">
        <v>1076</v>
      </c>
      <c r="Q54" s="108" t="s">
        <v>1070</v>
      </c>
      <c r="R54" s="108" t="s">
        <v>1071</v>
      </c>
      <c r="S54" s="108" t="s">
        <v>1076</v>
      </c>
      <c r="T54" s="108" t="s">
        <v>1073</v>
      </c>
      <c r="U54" s="108">
        <v>89</v>
      </c>
      <c r="V54" s="108">
        <v>0.13072765065171901</v>
      </c>
      <c r="W54" s="108">
        <v>-0.234720893475939</v>
      </c>
      <c r="X54" s="108">
        <v>-0.45273501602017402</v>
      </c>
      <c r="Y54" s="108">
        <v>-0.56723778034181405</v>
      </c>
      <c r="Z54" s="108">
        <v>-0.58081778990766997</v>
      </c>
      <c r="AA54" s="108">
        <v>-0.63770472595655603</v>
      </c>
      <c r="AB54" s="108">
        <v>0.40085328949301602</v>
      </c>
      <c r="AC54" s="108">
        <v>0.53452545247224703</v>
      </c>
      <c r="AD54" s="108">
        <v>0.474425347887108</v>
      </c>
      <c r="AE54" s="108">
        <v>0.60669473564974996</v>
      </c>
      <c r="AF54" s="108">
        <v>0.35143484340451298</v>
      </c>
      <c r="AG54" s="108">
        <v>0.39764710204672399</v>
      </c>
      <c r="AH54" s="108">
        <v>0.58572761421931596</v>
      </c>
      <c r="AI54">
        <v>0.72831086133519496</v>
      </c>
    </row>
    <row r="55" spans="1:35" x14ac:dyDescent="0.25">
      <c r="A55" s="108" t="s">
        <v>1184</v>
      </c>
      <c r="B55" s="108" t="s">
        <v>1185</v>
      </c>
      <c r="C55" s="108">
        <v>6941.8</v>
      </c>
      <c r="D55" s="108">
        <v>0.17091484684984501</v>
      </c>
      <c r="E55" s="108">
        <v>-0.83130789411863004</v>
      </c>
      <c r="F55" s="108">
        <v>-1.25690077390969</v>
      </c>
      <c r="G55" s="108">
        <v>1.16856383817872</v>
      </c>
      <c r="H55" s="108">
        <v>0.27810777844559098</v>
      </c>
      <c r="I55" s="108">
        <v>1.3840313584316699</v>
      </c>
      <c r="J55" s="108">
        <v>2.8848355911460799</v>
      </c>
      <c r="K55" s="108">
        <v>-3.8074549118371402E-2</v>
      </c>
      <c r="L55" s="108" t="s">
        <v>1076</v>
      </c>
      <c r="M55" s="108" t="s">
        <v>1080</v>
      </c>
      <c r="N55" s="108" t="s">
        <v>1080</v>
      </c>
      <c r="O55" s="108" t="s">
        <v>1071</v>
      </c>
      <c r="P55" s="108" t="s">
        <v>1076</v>
      </c>
      <c r="Q55" s="108" t="s">
        <v>1071</v>
      </c>
      <c r="R55" s="108" t="s">
        <v>1071</v>
      </c>
      <c r="S55" s="108" t="s">
        <v>1070</v>
      </c>
      <c r="T55" s="108" t="s">
        <v>1073</v>
      </c>
      <c r="U55" s="108">
        <v>135</v>
      </c>
      <c r="V55" s="108">
        <v>2.35039660575847</v>
      </c>
      <c r="W55" s="108">
        <v>3.0748037442767999</v>
      </c>
      <c r="X55" s="108">
        <v>2.2886967719574001</v>
      </c>
      <c r="Y55" s="108">
        <v>3.6915461605909301</v>
      </c>
      <c r="Z55" s="108">
        <v>2.3019245128103401</v>
      </c>
      <c r="AA55" s="108">
        <v>1.3185251739764301</v>
      </c>
      <c r="AB55" s="108">
        <v>2.8023048931567698</v>
      </c>
      <c r="AC55" s="108">
        <v>4.07883122051605</v>
      </c>
      <c r="AD55" s="108">
        <v>1.8437017262759201</v>
      </c>
      <c r="AE55" s="108">
        <v>2.1381535481882898</v>
      </c>
      <c r="AF55" s="108">
        <v>0.33769782068047499</v>
      </c>
      <c r="AG55" s="108">
        <v>0.73240519102564805</v>
      </c>
      <c r="AH55" s="108">
        <v>0.62840485663487899</v>
      </c>
      <c r="AI55">
        <v>0.17091484684984501</v>
      </c>
    </row>
    <row r="56" spans="1:35" x14ac:dyDescent="0.25">
      <c r="A56" s="108" t="s">
        <v>1186</v>
      </c>
      <c r="B56" s="108" t="s">
        <v>1187</v>
      </c>
      <c r="C56" s="108">
        <v>6023.6</v>
      </c>
      <c r="D56" s="108">
        <v>-4.7911181136332401E-2</v>
      </c>
      <c r="E56" s="108">
        <v>-9.9033605946471898E-2</v>
      </c>
      <c r="F56" s="108">
        <v>-1.6467170981885899</v>
      </c>
      <c r="G56" s="108">
        <v>0.48134779540644801</v>
      </c>
      <c r="H56" s="108">
        <v>0.53926057435047803</v>
      </c>
      <c r="I56" s="108">
        <v>1.1493992171405301</v>
      </c>
      <c r="J56" s="108">
        <v>1.5914235032120301</v>
      </c>
      <c r="K56" s="108">
        <v>-2.09432457076968E-2</v>
      </c>
      <c r="L56" s="108" t="s">
        <v>1070</v>
      </c>
      <c r="M56" s="108" t="s">
        <v>1070</v>
      </c>
      <c r="N56" s="108" t="s">
        <v>1080</v>
      </c>
      <c r="O56" s="108" t="s">
        <v>1070</v>
      </c>
      <c r="P56" s="108" t="s">
        <v>1076</v>
      </c>
      <c r="Q56" s="108" t="s">
        <v>1071</v>
      </c>
      <c r="R56" s="108" t="s">
        <v>1071</v>
      </c>
      <c r="S56" s="108" t="s">
        <v>1070</v>
      </c>
      <c r="T56" s="108" t="s">
        <v>1073</v>
      </c>
      <c r="U56" s="108">
        <v>158</v>
      </c>
      <c r="V56" s="108">
        <v>-0.27360266598458799</v>
      </c>
      <c r="W56" s="108">
        <v>-0.20495423678882599</v>
      </c>
      <c r="X56" s="108">
        <v>-0.31970854638167201</v>
      </c>
      <c r="Y56" s="108">
        <v>-0.43487628213302998</v>
      </c>
      <c r="Z56" s="108">
        <v>-0.68504412499964795</v>
      </c>
      <c r="AA56" s="108">
        <v>-0.92709207394881499</v>
      </c>
      <c r="AB56" s="108">
        <v>-0.26998086357925699</v>
      </c>
      <c r="AC56" s="108">
        <v>9.1660650964625404E-2</v>
      </c>
      <c r="AD56" s="108">
        <v>-0.17935904048536999</v>
      </c>
      <c r="AE56" s="108">
        <v>-0.29809744465766103</v>
      </c>
      <c r="AF56" s="108">
        <v>-0.374713457904708</v>
      </c>
      <c r="AG56" s="108">
        <v>-4.7786602168547097E-2</v>
      </c>
      <c r="AH56" s="108">
        <v>0.262478559294203</v>
      </c>
      <c r="AI56">
        <v>-4.7911181136332401E-2</v>
      </c>
    </row>
    <row r="57" spans="1:35" x14ac:dyDescent="0.25">
      <c r="A57" s="108" t="s">
        <v>1188</v>
      </c>
      <c r="B57" s="108" t="s">
        <v>1189</v>
      </c>
      <c r="C57" s="108">
        <v>10204.5</v>
      </c>
      <c r="D57" s="108">
        <v>0.62356795071535498</v>
      </c>
      <c r="E57" s="108">
        <v>-0.39435061634309199</v>
      </c>
      <c r="F57" s="108">
        <v>-1.6467170981885899</v>
      </c>
      <c r="G57" s="108">
        <v>0.67172998364542003</v>
      </c>
      <c r="H57" s="108">
        <v>0.108728661150716</v>
      </c>
      <c r="I57" s="108">
        <v>0.99646907542081498</v>
      </c>
      <c r="J57" s="108">
        <v>0.89346937717683395</v>
      </c>
      <c r="K57" s="108">
        <v>-0.51257835559411502</v>
      </c>
      <c r="L57" s="108" t="s">
        <v>1079</v>
      </c>
      <c r="M57" s="108" t="s">
        <v>1072</v>
      </c>
      <c r="N57" s="108" t="s">
        <v>1080</v>
      </c>
      <c r="O57" s="108" t="s">
        <v>1076</v>
      </c>
      <c r="P57" s="108" t="s">
        <v>1070</v>
      </c>
      <c r="Q57" s="108" t="s">
        <v>1076</v>
      </c>
      <c r="R57" s="108" t="s">
        <v>1071</v>
      </c>
      <c r="S57" s="108" t="s">
        <v>1072</v>
      </c>
      <c r="T57" s="108" t="s">
        <v>1073</v>
      </c>
      <c r="U57" s="108">
        <v>97</v>
      </c>
      <c r="V57" s="108">
        <v>0.155126949909557</v>
      </c>
      <c r="W57" s="108">
        <v>0.53061898628302995</v>
      </c>
      <c r="X57" s="108">
        <v>0.55497832298977601</v>
      </c>
      <c r="Y57" s="108">
        <v>-0.31344110649738899</v>
      </c>
      <c r="Z57" s="108">
        <v>-0.37822043237140601</v>
      </c>
      <c r="AA57" s="108">
        <v>0.121691196529553</v>
      </c>
      <c r="AB57" s="108">
        <v>0.61516361937261799</v>
      </c>
      <c r="AC57" s="108">
        <v>0.87323636443531505</v>
      </c>
      <c r="AD57" s="108">
        <v>0.41721777683695999</v>
      </c>
      <c r="AE57" s="108">
        <v>0.19655467920272701</v>
      </c>
      <c r="AF57" s="108">
        <v>0.101060400688555</v>
      </c>
      <c r="AG57" s="108">
        <v>0.62071352440452998</v>
      </c>
      <c r="AH57" s="108">
        <v>1.12624669810789</v>
      </c>
      <c r="AI57">
        <v>0.62356795071535498</v>
      </c>
    </row>
    <row r="58" spans="1:35" x14ac:dyDescent="0.25">
      <c r="A58" s="108" t="s">
        <v>1190</v>
      </c>
      <c r="B58" s="108" t="s">
        <v>1191</v>
      </c>
      <c r="C58" s="108">
        <v>6328.6</v>
      </c>
      <c r="D58" s="108">
        <v>0.367172741447097</v>
      </c>
      <c r="E58" s="108">
        <v>1.5615560538116899</v>
      </c>
      <c r="F58" s="108">
        <v>-1.6467170981885899</v>
      </c>
      <c r="G58" s="108">
        <v>2.41274618911081E-2</v>
      </c>
      <c r="H58" s="108">
        <v>0.94160673429048303</v>
      </c>
      <c r="I58" s="108">
        <v>1.6232278005201299</v>
      </c>
      <c r="J58" s="108">
        <v>-0.54295512315132999</v>
      </c>
      <c r="K58" s="108">
        <v>0.88227341271630499</v>
      </c>
      <c r="L58" s="108" t="s">
        <v>1076</v>
      </c>
      <c r="M58" s="108" t="s">
        <v>1071</v>
      </c>
      <c r="N58" s="108" t="s">
        <v>1080</v>
      </c>
      <c r="O58" s="108" t="s">
        <v>1070</v>
      </c>
      <c r="P58" s="108" t="s">
        <v>1071</v>
      </c>
      <c r="Q58" s="108" t="s">
        <v>1071</v>
      </c>
      <c r="R58" s="108" t="s">
        <v>1072</v>
      </c>
      <c r="S58" s="108" t="s">
        <v>1071</v>
      </c>
      <c r="T58" s="108" t="s">
        <v>1073</v>
      </c>
      <c r="U58" s="108">
        <v>120</v>
      </c>
      <c r="V58" s="108">
        <v>-0.62133443546788802</v>
      </c>
      <c r="W58" s="108">
        <v>-0.53785109491141903</v>
      </c>
      <c r="X58" s="108">
        <v>-0.750489213352169</v>
      </c>
      <c r="Y58" s="108">
        <v>-0.77060631296566995</v>
      </c>
      <c r="Z58" s="108">
        <v>-0.62219983241617405</v>
      </c>
      <c r="AA58" s="108">
        <v>-0.52948865567599801</v>
      </c>
      <c r="AB58" s="108">
        <v>2.3884088275052898E-2</v>
      </c>
      <c r="AC58" s="108">
        <v>2.7427506853005799E-2</v>
      </c>
      <c r="AD58" s="108">
        <v>0.15754401296999401</v>
      </c>
      <c r="AE58" s="108">
        <v>0.161160159608535</v>
      </c>
      <c r="AF58" s="108">
        <v>0.42342203982002102</v>
      </c>
      <c r="AG58" s="108">
        <v>1.1416612071666901</v>
      </c>
      <c r="AH58" s="108">
        <v>0.93193575840767695</v>
      </c>
      <c r="AI58">
        <v>0.367172741447097</v>
      </c>
    </row>
    <row r="59" spans="1:35" x14ac:dyDescent="0.25">
      <c r="A59" s="108" t="s">
        <v>1192</v>
      </c>
      <c r="B59" s="108" t="s">
        <v>1193</v>
      </c>
      <c r="C59" s="108">
        <v>5423</v>
      </c>
      <c r="D59" s="108">
        <v>1.1538907959081399</v>
      </c>
      <c r="E59" s="108">
        <v>3.5665897029686602</v>
      </c>
      <c r="F59" s="108">
        <v>-1.25690077390969</v>
      </c>
      <c r="G59" s="108">
        <v>0.13660458302112599</v>
      </c>
      <c r="H59" s="108">
        <v>0.81075181899369597</v>
      </c>
      <c r="I59" s="108">
        <v>1.69882140865725</v>
      </c>
      <c r="J59" s="108">
        <v>-3.8744707550639503E-2</v>
      </c>
      <c r="K59" s="108">
        <v>0.33958076592203601</v>
      </c>
      <c r="L59" s="108" t="s">
        <v>1105</v>
      </c>
      <c r="M59" s="108" t="s">
        <v>1071</v>
      </c>
      <c r="N59" s="108" t="s">
        <v>1080</v>
      </c>
      <c r="O59" s="108" t="s">
        <v>1070</v>
      </c>
      <c r="P59" s="108" t="s">
        <v>1071</v>
      </c>
      <c r="Q59" s="108" t="s">
        <v>1071</v>
      </c>
      <c r="R59" s="108" t="s">
        <v>1070</v>
      </c>
      <c r="S59" s="108" t="s">
        <v>1076</v>
      </c>
      <c r="T59" s="108" t="s">
        <v>1073</v>
      </c>
      <c r="U59" s="108">
        <v>39</v>
      </c>
      <c r="V59" s="108">
        <v>0.30151766214557602</v>
      </c>
      <c r="W59" s="108">
        <v>0.21658929330721399</v>
      </c>
      <c r="X59" s="108">
        <v>-0.32649081424740201</v>
      </c>
      <c r="Y59" s="108">
        <v>-0.13212890204678701</v>
      </c>
      <c r="Z59" s="108">
        <v>-0.22506564660039399</v>
      </c>
      <c r="AA59" s="108">
        <v>-0.52083624131865602</v>
      </c>
      <c r="AB59" s="108">
        <v>-2.2442953020397699E-2</v>
      </c>
      <c r="AC59" s="108">
        <v>0.44054405968163701</v>
      </c>
      <c r="AD59" s="108">
        <v>0.766285882274929</v>
      </c>
      <c r="AE59" s="108">
        <v>0.82569122764083802</v>
      </c>
      <c r="AF59" s="108">
        <v>0.94737675976048896</v>
      </c>
      <c r="AG59" s="108">
        <v>1.2672401097285599</v>
      </c>
      <c r="AH59" s="108">
        <v>1.58471043758925</v>
      </c>
      <c r="AI59">
        <v>1.1538907959081399</v>
      </c>
    </row>
    <row r="60" spans="1:35" x14ac:dyDescent="0.25">
      <c r="A60" s="108" t="s">
        <v>1194</v>
      </c>
      <c r="B60" s="108" t="s">
        <v>1195</v>
      </c>
      <c r="C60" s="108">
        <v>2005.2</v>
      </c>
      <c r="D60" s="108">
        <v>0.69080350565416504</v>
      </c>
      <c r="E60" s="108">
        <v>-0.23669336108792199</v>
      </c>
      <c r="F60" s="108">
        <v>-0.86708444963079201</v>
      </c>
      <c r="G60" s="108">
        <v>1.0861114290662399</v>
      </c>
      <c r="H60" s="108">
        <v>0.40748696030100101</v>
      </c>
      <c r="I60" s="108">
        <v>1.3306400940241101</v>
      </c>
      <c r="J60" s="108">
        <v>1.70574872361638</v>
      </c>
      <c r="K60" s="108"/>
      <c r="L60" s="108" t="s">
        <v>1079</v>
      </c>
      <c r="M60" s="108" t="s">
        <v>1070</v>
      </c>
      <c r="N60" s="108" t="s">
        <v>1072</v>
      </c>
      <c r="O60" s="108" t="s">
        <v>1071</v>
      </c>
      <c r="P60" s="108" t="s">
        <v>1076</v>
      </c>
      <c r="Q60" s="108" t="s">
        <v>1071</v>
      </c>
      <c r="R60" s="108" t="s">
        <v>1071</v>
      </c>
      <c r="S60" s="108" t="s">
        <v>1083</v>
      </c>
      <c r="T60" s="108" t="s">
        <v>1073</v>
      </c>
      <c r="U60" s="108">
        <v>92</v>
      </c>
      <c r="V60" s="108">
        <v>0.87287566826343399</v>
      </c>
      <c r="W60" s="108">
        <v>0.78023413112504802</v>
      </c>
      <c r="X60" s="108">
        <v>0.97757664326096705</v>
      </c>
      <c r="Y60" s="108">
        <v>0.49786619538285198</v>
      </c>
      <c r="Z60" s="108">
        <v>-0.27991682490117498</v>
      </c>
      <c r="AA60" s="108">
        <v>-0.39049276734689498</v>
      </c>
      <c r="AB60" s="108">
        <v>0.33837736321651701</v>
      </c>
      <c r="AC60" s="108">
        <v>0.75397927170131396</v>
      </c>
      <c r="AD60" s="108">
        <v>0.44606460943966803</v>
      </c>
      <c r="AE60" s="108">
        <v>0.24920074246100701</v>
      </c>
      <c r="AF60" s="108">
        <v>8.8431370379483495E-2</v>
      </c>
      <c r="AG60" s="108">
        <v>0.59594883617231298</v>
      </c>
      <c r="AH60" s="108">
        <v>1.0164048093324201</v>
      </c>
      <c r="AI60">
        <v>0.69080350565416504</v>
      </c>
    </row>
    <row r="61" spans="1:35" x14ac:dyDescent="0.25">
      <c r="A61" s="108" t="s">
        <v>1196</v>
      </c>
      <c r="B61" s="108" t="s">
        <v>1197</v>
      </c>
      <c r="C61" s="108">
        <v>11901.3</v>
      </c>
      <c r="D61" s="108">
        <v>-0.45566555764306399</v>
      </c>
      <c r="E61" s="108">
        <v>3.0343966137697702</v>
      </c>
      <c r="F61" s="108">
        <v>-1.6467170981885899</v>
      </c>
      <c r="G61" s="108">
        <v>-2.5353774993098201</v>
      </c>
      <c r="H61" s="108">
        <v>1.0874956814218899</v>
      </c>
      <c r="I61" s="108">
        <v>1.2696264596058899</v>
      </c>
      <c r="J61" s="108">
        <v>-0.36008097489296698</v>
      </c>
      <c r="K61" s="108">
        <v>0.48173917434989999</v>
      </c>
      <c r="L61" s="108" t="s">
        <v>1072</v>
      </c>
      <c r="M61" s="108" t="s">
        <v>1071</v>
      </c>
      <c r="N61" s="108" t="s">
        <v>1080</v>
      </c>
      <c r="O61" s="108" t="s">
        <v>1080</v>
      </c>
      <c r="P61" s="108" t="s">
        <v>1071</v>
      </c>
      <c r="Q61" s="108" t="s">
        <v>1071</v>
      </c>
      <c r="R61" s="108" t="s">
        <v>1070</v>
      </c>
      <c r="S61" s="108" t="s">
        <v>1076</v>
      </c>
      <c r="T61" s="108" t="s">
        <v>1073</v>
      </c>
      <c r="U61" s="108">
        <v>183</v>
      </c>
      <c r="V61" s="108">
        <v>-0.74068871483402299</v>
      </c>
      <c r="W61" s="108">
        <v>-0.84402314330335904</v>
      </c>
      <c r="X61" s="108">
        <v>-1.04208758600123</v>
      </c>
      <c r="Y61" s="108">
        <v>-1.06120947638993</v>
      </c>
      <c r="Z61" s="108">
        <v>-0.92630442013188297</v>
      </c>
      <c r="AA61" s="108">
        <v>-0.78950071881838302</v>
      </c>
      <c r="AB61" s="108">
        <v>-0.40275185873630798</v>
      </c>
      <c r="AC61" s="108">
        <v>-0.13280745538668501</v>
      </c>
      <c r="AD61" s="108">
        <v>-0.247126801994863</v>
      </c>
      <c r="AE61" s="108">
        <v>-0.52611969488925003</v>
      </c>
      <c r="AF61" s="108">
        <v>8.5535182230875001E-2</v>
      </c>
      <c r="AG61" s="108">
        <v>0.64103764374916605</v>
      </c>
      <c r="AH61" s="108">
        <v>0.16345157948191599</v>
      </c>
      <c r="AI61">
        <v>-0.45566555764306399</v>
      </c>
    </row>
    <row r="62" spans="1:35" x14ac:dyDescent="0.25">
      <c r="A62" s="108" t="s">
        <v>1198</v>
      </c>
      <c r="B62" s="108" t="s">
        <v>1199</v>
      </c>
      <c r="C62" s="108">
        <v>11279.6</v>
      </c>
      <c r="D62" s="108">
        <v>0.35353803095074299</v>
      </c>
      <c r="E62" s="108">
        <v>0.13573206810705499</v>
      </c>
      <c r="F62" s="108">
        <v>-8.7451801072993204E-2</v>
      </c>
      <c r="G62" s="108">
        <v>0.86607031581039495</v>
      </c>
      <c r="H62" s="108">
        <v>-0.60231924919656099</v>
      </c>
      <c r="I62" s="108">
        <v>-0.10180279756718801</v>
      </c>
      <c r="J62" s="108">
        <v>-0.82861691357176803</v>
      </c>
      <c r="K62" s="108">
        <v>-0.73578766717412403</v>
      </c>
      <c r="L62" s="108" t="s">
        <v>1076</v>
      </c>
      <c r="M62" s="108" t="s">
        <v>1076</v>
      </c>
      <c r="N62" s="108" t="s">
        <v>1070</v>
      </c>
      <c r="O62" s="108" t="s">
        <v>1071</v>
      </c>
      <c r="P62" s="108" t="s">
        <v>1080</v>
      </c>
      <c r="Q62" s="108" t="s">
        <v>1070</v>
      </c>
      <c r="R62" s="108" t="s">
        <v>1080</v>
      </c>
      <c r="S62" s="108" t="s">
        <v>1072</v>
      </c>
      <c r="T62" s="108" t="s">
        <v>1073</v>
      </c>
      <c r="U62" s="108">
        <v>122</v>
      </c>
      <c r="V62" s="108">
        <v>8.6295708141606697E-2</v>
      </c>
      <c r="W62" s="108">
        <v>0.225538637529898</v>
      </c>
      <c r="X62" s="108">
        <v>6.0290202945799398E-2</v>
      </c>
      <c r="Y62" s="108">
        <v>8.8135767426246694E-2</v>
      </c>
      <c r="Z62" s="108">
        <v>-6.9118626255868898E-2</v>
      </c>
      <c r="AA62" s="108">
        <v>3.6572102738934499E-2</v>
      </c>
      <c r="AB62" s="108">
        <v>0.57909688420220196</v>
      </c>
      <c r="AC62" s="108">
        <v>1.28158994157029</v>
      </c>
      <c r="AD62" s="108">
        <v>0.50777908980730302</v>
      </c>
      <c r="AE62" s="108">
        <v>0.17827851072876899</v>
      </c>
      <c r="AF62" s="108">
        <v>0.57586231839534197</v>
      </c>
      <c r="AG62" s="108">
        <v>0.92674929136557704</v>
      </c>
      <c r="AH62" s="108">
        <v>0.64588097135912004</v>
      </c>
      <c r="AI62">
        <v>0.35353803095074299</v>
      </c>
    </row>
    <row r="63" spans="1:35" x14ac:dyDescent="0.25">
      <c r="A63" s="108" t="s">
        <v>1200</v>
      </c>
      <c r="B63" s="108" t="s">
        <v>1201</v>
      </c>
      <c r="C63" s="108">
        <v>14807.1</v>
      </c>
      <c r="D63" s="108">
        <v>2.42299384073868</v>
      </c>
      <c r="E63" s="108">
        <v>0.33393869873419102</v>
      </c>
      <c r="F63" s="108">
        <v>-8.7451801072993204E-2</v>
      </c>
      <c r="G63" s="108">
        <v>1.1510958667904601</v>
      </c>
      <c r="H63" s="108">
        <v>-0.60739210683570699</v>
      </c>
      <c r="I63" s="108">
        <v>-0.25463516235564199</v>
      </c>
      <c r="J63" s="108">
        <v>0.17802968920831899</v>
      </c>
      <c r="K63" s="108">
        <v>-1.25475931287815</v>
      </c>
      <c r="L63" s="108" t="s">
        <v>1105</v>
      </c>
      <c r="M63" s="108" t="s">
        <v>1076</v>
      </c>
      <c r="N63" s="108" t="s">
        <v>1070</v>
      </c>
      <c r="O63" s="108" t="s">
        <v>1071</v>
      </c>
      <c r="P63" s="108" t="s">
        <v>1080</v>
      </c>
      <c r="Q63" s="108" t="s">
        <v>1070</v>
      </c>
      <c r="R63" s="108" t="s">
        <v>1076</v>
      </c>
      <c r="S63" s="108" t="s">
        <v>1080</v>
      </c>
      <c r="T63" s="108" t="s">
        <v>1073</v>
      </c>
      <c r="U63" s="108">
        <v>7</v>
      </c>
      <c r="V63" s="108">
        <v>0.682573645438596</v>
      </c>
      <c r="W63" s="108">
        <v>0.24975901497917899</v>
      </c>
      <c r="X63" s="108">
        <v>0.20116148687763599</v>
      </c>
      <c r="Y63" s="108">
        <v>0.148199894483312</v>
      </c>
      <c r="Z63" s="108">
        <v>0.25066196714623301</v>
      </c>
      <c r="AA63" s="108">
        <v>0.87307398448301798</v>
      </c>
      <c r="AB63" s="108">
        <v>1.76533543271515</v>
      </c>
      <c r="AC63" s="108">
        <v>2.68498877139029</v>
      </c>
      <c r="AD63" s="108">
        <v>1.3056902232426399</v>
      </c>
      <c r="AE63" s="108">
        <v>0.52584947123083803</v>
      </c>
      <c r="AF63" s="108">
        <v>0.467068485476134</v>
      </c>
      <c r="AG63" s="108">
        <v>1.36093414557074</v>
      </c>
      <c r="AH63" s="108">
        <v>2.79747145645395</v>
      </c>
      <c r="AI63">
        <v>2.42299384073868</v>
      </c>
    </row>
    <row r="64" spans="1:35" x14ac:dyDescent="0.25">
      <c r="A64" s="108" t="s">
        <v>1202</v>
      </c>
      <c r="B64" s="108" t="s">
        <v>1203</v>
      </c>
      <c r="C64" s="108">
        <v>7056.4</v>
      </c>
      <c r="D64" s="108">
        <v>0.118460524070108</v>
      </c>
      <c r="E64" s="108">
        <v>-0.233568350523679</v>
      </c>
      <c r="F64" s="108">
        <v>-1.6467170981885899</v>
      </c>
      <c r="G64" s="108">
        <v>0.64368580865591496</v>
      </c>
      <c r="H64" s="108">
        <v>-0.186632967863539</v>
      </c>
      <c r="I64" s="108">
        <v>-0.77545611056991803</v>
      </c>
      <c r="J64" s="108">
        <v>0.71076957714109301</v>
      </c>
      <c r="K64" s="108">
        <v>0.66375628649308105</v>
      </c>
      <c r="L64" s="108" t="s">
        <v>1070</v>
      </c>
      <c r="M64" s="108" t="s">
        <v>1070</v>
      </c>
      <c r="N64" s="108" t="s">
        <v>1080</v>
      </c>
      <c r="O64" s="108" t="s">
        <v>1076</v>
      </c>
      <c r="P64" s="108" t="s">
        <v>1072</v>
      </c>
      <c r="Q64" s="108" t="s">
        <v>1072</v>
      </c>
      <c r="R64" s="108" t="s">
        <v>1071</v>
      </c>
      <c r="S64" s="108" t="s">
        <v>1076</v>
      </c>
      <c r="T64" s="108" t="s">
        <v>1073</v>
      </c>
      <c r="U64" s="108">
        <v>142</v>
      </c>
      <c r="V64" s="108">
        <v>-0.88715095058216498</v>
      </c>
      <c r="W64" s="108">
        <v>-0.85129120120832602</v>
      </c>
      <c r="X64" s="108">
        <v>-0.948251480728736</v>
      </c>
      <c r="Y64" s="108">
        <v>-1.1021166794838699</v>
      </c>
      <c r="Z64" s="108">
        <v>-0.97956803329691</v>
      </c>
      <c r="AA64" s="108">
        <v>-0.90079733424372899</v>
      </c>
      <c r="AB64" s="108">
        <v>-0.70571437007173599</v>
      </c>
      <c r="AC64" s="108">
        <v>-0.31574978156889399</v>
      </c>
      <c r="AD64" s="108">
        <v>-0.101113316380644</v>
      </c>
      <c r="AE64" s="108">
        <v>-0.35859729894221098</v>
      </c>
      <c r="AF64" s="108">
        <v>-0.38761835500459701</v>
      </c>
      <c r="AG64" s="108">
        <v>-0.19476602570377499</v>
      </c>
      <c r="AH64" s="108">
        <v>-0.13590570963276999</v>
      </c>
      <c r="AI64">
        <v>0.118460524070108</v>
      </c>
    </row>
    <row r="65" spans="1:35" x14ac:dyDescent="0.25">
      <c r="A65" s="108" t="s">
        <v>1204</v>
      </c>
      <c r="B65" s="108" t="s">
        <v>1205</v>
      </c>
      <c r="C65" s="108">
        <v>4849.1000000000004</v>
      </c>
      <c r="D65" s="108">
        <v>0.84570047823124905</v>
      </c>
      <c r="E65" s="108">
        <v>-0.118392636782628</v>
      </c>
      <c r="F65" s="108">
        <v>-0.86708444963079201</v>
      </c>
      <c r="G65" s="108">
        <v>1.04908786454267</v>
      </c>
      <c r="H65" s="108">
        <v>0.411926247612667</v>
      </c>
      <c r="I65" s="108">
        <v>0.42836725987771801</v>
      </c>
      <c r="J65" s="108">
        <v>1.6627689159630801</v>
      </c>
      <c r="K65" s="108">
        <v>1.8329169860690899</v>
      </c>
      <c r="L65" s="108" t="s">
        <v>1105</v>
      </c>
      <c r="M65" s="108" t="s">
        <v>1070</v>
      </c>
      <c r="N65" s="108" t="s">
        <v>1072</v>
      </c>
      <c r="O65" s="108" t="s">
        <v>1071</v>
      </c>
      <c r="P65" s="108" t="s">
        <v>1076</v>
      </c>
      <c r="Q65" s="108" t="s">
        <v>1070</v>
      </c>
      <c r="R65" s="108" t="s">
        <v>1071</v>
      </c>
      <c r="S65" s="108" t="s">
        <v>1071</v>
      </c>
      <c r="T65" s="108" t="s">
        <v>1073</v>
      </c>
      <c r="U65" s="108">
        <v>75</v>
      </c>
      <c r="V65" s="108">
        <v>-0.16177653107897499</v>
      </c>
      <c r="W65" s="108">
        <v>-0.117794382956836</v>
      </c>
      <c r="X65" s="108">
        <v>-0.21825348804158201</v>
      </c>
      <c r="Y65" s="108">
        <v>-0.468078022992722</v>
      </c>
      <c r="Z65" s="108">
        <v>-0.46652422972049001</v>
      </c>
      <c r="AA65" s="108">
        <v>-0.13273911928400001</v>
      </c>
      <c r="AB65" s="108">
        <v>2.6298218033951101E-2</v>
      </c>
      <c r="AC65" s="108">
        <v>0.38682807598763103</v>
      </c>
      <c r="AD65" s="108">
        <v>0.56756218797184999</v>
      </c>
      <c r="AE65" s="108">
        <v>0.18775662884503899</v>
      </c>
      <c r="AF65" s="108">
        <v>0.49426152174228999</v>
      </c>
      <c r="AG65" s="108">
        <v>0.83283467968246505</v>
      </c>
      <c r="AH65" s="108">
        <v>0.99145310443268397</v>
      </c>
      <c r="AI65">
        <v>0.84570047823124905</v>
      </c>
    </row>
    <row r="66" spans="1:35" x14ac:dyDescent="0.25">
      <c r="A66" s="108" t="s">
        <v>1206</v>
      </c>
      <c r="B66" s="108" t="s">
        <v>1207</v>
      </c>
      <c r="C66" s="108">
        <v>6866.8</v>
      </c>
      <c r="D66" s="108">
        <v>1.1634085809668899</v>
      </c>
      <c r="E66" s="108">
        <v>-0.37296243501408899</v>
      </c>
      <c r="F66" s="108">
        <v>0.69218084748480502</v>
      </c>
      <c r="G66" s="108">
        <v>-0.29812168138199402</v>
      </c>
      <c r="H66" s="108">
        <v>-1.6985518710379399E-2</v>
      </c>
      <c r="I66" s="108">
        <v>-0.70813695075873795</v>
      </c>
      <c r="J66" s="108">
        <v>1.0784303583221899</v>
      </c>
      <c r="K66" s="108">
        <v>1.1721671899107999</v>
      </c>
      <c r="L66" s="108" t="s">
        <v>1105</v>
      </c>
      <c r="M66" s="108" t="s">
        <v>1072</v>
      </c>
      <c r="N66" s="108" t="s">
        <v>1076</v>
      </c>
      <c r="O66" s="108" t="s">
        <v>1072</v>
      </c>
      <c r="P66" s="108" t="s">
        <v>1070</v>
      </c>
      <c r="Q66" s="108" t="s">
        <v>1072</v>
      </c>
      <c r="R66" s="108" t="s">
        <v>1071</v>
      </c>
      <c r="S66" s="108" t="s">
        <v>1071</v>
      </c>
      <c r="T66" s="108" t="s">
        <v>1073</v>
      </c>
      <c r="U66" s="108">
        <v>38</v>
      </c>
      <c r="V66" s="108">
        <v>0.51580774513225103</v>
      </c>
      <c r="W66" s="108">
        <v>0.51908231923352199</v>
      </c>
      <c r="X66" s="108">
        <v>0.42897862873025999</v>
      </c>
      <c r="Y66" s="108">
        <v>0.187741524683742</v>
      </c>
      <c r="Z66" s="108">
        <v>0.20336032682435001</v>
      </c>
      <c r="AA66" s="108">
        <v>0.35097240495151599</v>
      </c>
      <c r="AB66" s="108">
        <v>0.59643986062924903</v>
      </c>
      <c r="AC66" s="108">
        <v>0.969767180420821</v>
      </c>
      <c r="AD66" s="108">
        <v>1.10972203409584</v>
      </c>
      <c r="AE66" s="108">
        <v>0.82244825388990395</v>
      </c>
      <c r="AF66" s="108">
        <v>0.96195052495010003</v>
      </c>
      <c r="AG66" s="108">
        <v>1.1133696556177</v>
      </c>
      <c r="AH66" s="108">
        <v>1.17016357486103</v>
      </c>
      <c r="AI66">
        <v>1.1634085809668899</v>
      </c>
    </row>
    <row r="67" spans="1:35" x14ac:dyDescent="0.25">
      <c r="A67" s="108" t="s">
        <v>1208</v>
      </c>
      <c r="B67" s="108" t="s">
        <v>1209</v>
      </c>
      <c r="C67" s="108">
        <v>1847.1</v>
      </c>
      <c r="D67" s="108">
        <v>0.70066885410341995</v>
      </c>
      <c r="E67" s="108">
        <v>-0.29193706941469999</v>
      </c>
      <c r="F67" s="108">
        <v>1.8616298203215</v>
      </c>
      <c r="G67" s="108">
        <v>-0.31711123161530003</v>
      </c>
      <c r="H67" s="108">
        <v>4.6361675986274997E-2</v>
      </c>
      <c r="I67" s="108">
        <v>0.92994256128306596</v>
      </c>
      <c r="J67" s="108">
        <v>1.0156534694747199</v>
      </c>
      <c r="K67" s="108"/>
      <c r="L67" s="108" t="s">
        <v>1079</v>
      </c>
      <c r="M67" s="108" t="s">
        <v>1070</v>
      </c>
      <c r="N67" s="108" t="s">
        <v>1071</v>
      </c>
      <c r="O67" s="108" t="s">
        <v>1072</v>
      </c>
      <c r="P67" s="108" t="s">
        <v>1070</v>
      </c>
      <c r="Q67" s="108" t="s">
        <v>1076</v>
      </c>
      <c r="R67" s="108" t="s">
        <v>1071</v>
      </c>
      <c r="S67" s="108" t="s">
        <v>1083</v>
      </c>
      <c r="T67" s="108" t="s">
        <v>1073</v>
      </c>
      <c r="U67" s="108">
        <v>90</v>
      </c>
      <c r="V67" s="108">
        <v>0.42718166024884602</v>
      </c>
      <c r="W67" s="108">
        <v>0.68700132794492696</v>
      </c>
      <c r="X67" s="108">
        <v>0.50980572411846703</v>
      </c>
      <c r="Y67" s="108">
        <v>0.13751814199596599</v>
      </c>
      <c r="Z67" s="108">
        <v>7.11693259297978E-2</v>
      </c>
      <c r="AA67" s="108">
        <v>0.331797250855908</v>
      </c>
      <c r="AB67" s="108">
        <v>0.60095126306778801</v>
      </c>
      <c r="AC67" s="108">
        <v>0.60009496301292597</v>
      </c>
      <c r="AD67" s="108">
        <v>0.81850402583030701</v>
      </c>
      <c r="AE67" s="108">
        <v>0.76102936137973398</v>
      </c>
      <c r="AF67" s="108">
        <v>0.82715534939234003</v>
      </c>
      <c r="AG67" s="108">
        <v>0.88946077451330696</v>
      </c>
      <c r="AH67" s="108">
        <v>0.70173078622902496</v>
      </c>
      <c r="AI67">
        <v>0.70066885410341995</v>
      </c>
    </row>
    <row r="68" spans="1:35" x14ac:dyDescent="0.25">
      <c r="A68" s="108" t="s">
        <v>1210</v>
      </c>
      <c r="B68" s="108" t="s">
        <v>1211</v>
      </c>
      <c r="C68" s="108">
        <v>6491.7</v>
      </c>
      <c r="D68" s="108">
        <v>1.1428933404533601</v>
      </c>
      <c r="E68" s="108">
        <v>7.2754063345098999E-2</v>
      </c>
      <c r="F68" s="108">
        <v>-0.477268125351893</v>
      </c>
      <c r="G68" s="108">
        <v>0.99092115126412295</v>
      </c>
      <c r="H68" s="108">
        <v>-0.19473684063862801</v>
      </c>
      <c r="I68" s="108">
        <v>1.84344059876</v>
      </c>
      <c r="J68" s="108">
        <v>7.8860746265102793E-3</v>
      </c>
      <c r="K68" s="108">
        <v>0.37365212121057001</v>
      </c>
      <c r="L68" s="108" t="s">
        <v>1105</v>
      </c>
      <c r="M68" s="108" t="s">
        <v>1076</v>
      </c>
      <c r="N68" s="108" t="s">
        <v>1072</v>
      </c>
      <c r="O68" s="108" t="s">
        <v>1071</v>
      </c>
      <c r="P68" s="108" t="s">
        <v>1072</v>
      </c>
      <c r="Q68" s="108" t="s">
        <v>1071</v>
      </c>
      <c r="R68" s="108" t="s">
        <v>1076</v>
      </c>
      <c r="S68" s="108" t="s">
        <v>1076</v>
      </c>
      <c r="T68" s="108" t="s">
        <v>1073</v>
      </c>
      <c r="U68" s="108">
        <v>43</v>
      </c>
      <c r="V68" s="108">
        <v>1.3571554801466801</v>
      </c>
      <c r="W68" s="108">
        <v>1.4156941535384699</v>
      </c>
      <c r="X68" s="108">
        <v>1.10695973036702</v>
      </c>
      <c r="Y68" s="108">
        <v>0.73585751568009805</v>
      </c>
      <c r="Z68" s="108">
        <v>0.51356089290115203</v>
      </c>
      <c r="AA68" s="108">
        <v>0.72704649397448495</v>
      </c>
      <c r="AB68" s="108">
        <v>1.2733764890653101</v>
      </c>
      <c r="AC68" s="108">
        <v>1.61714436942315</v>
      </c>
      <c r="AD68" s="108">
        <v>1.7953997100577801</v>
      </c>
      <c r="AE68" s="108">
        <v>1.74444558257394</v>
      </c>
      <c r="AF68" s="108">
        <v>1.147357685389</v>
      </c>
      <c r="AG68" s="108">
        <v>1.2550262909315899</v>
      </c>
      <c r="AH68" s="108">
        <v>0.99006685080121304</v>
      </c>
      <c r="AI68">
        <v>1.1428933404533601</v>
      </c>
    </row>
    <row r="69" spans="1:35" x14ac:dyDescent="0.25">
      <c r="A69" s="108" t="s">
        <v>1212</v>
      </c>
      <c r="B69" s="108" t="s">
        <v>1213</v>
      </c>
      <c r="C69" s="108">
        <v>4056.7</v>
      </c>
      <c r="D69" s="108">
        <v>0.73992386234288998</v>
      </c>
      <c r="E69" s="108">
        <v>-0.160155585564068</v>
      </c>
      <c r="F69" s="108">
        <v>-1.25690077390969</v>
      </c>
      <c r="G69" s="108">
        <v>0.180305805948903</v>
      </c>
      <c r="H69" s="108">
        <v>5.5499663694689701E-3</v>
      </c>
      <c r="I69" s="108">
        <v>0.45084168554958998</v>
      </c>
      <c r="J69" s="108">
        <v>0.140324103447445</v>
      </c>
      <c r="K69" s="108">
        <v>0.36018584776610502</v>
      </c>
      <c r="L69" s="108" t="s">
        <v>1079</v>
      </c>
      <c r="M69" s="108" t="s">
        <v>1070</v>
      </c>
      <c r="N69" s="108" t="s">
        <v>1080</v>
      </c>
      <c r="O69" s="108" t="s">
        <v>1070</v>
      </c>
      <c r="P69" s="108" t="s">
        <v>1070</v>
      </c>
      <c r="Q69" s="108" t="s">
        <v>1076</v>
      </c>
      <c r="R69" s="108" t="s">
        <v>1076</v>
      </c>
      <c r="S69" s="108" t="s">
        <v>1076</v>
      </c>
      <c r="T69" s="108" t="s">
        <v>1073</v>
      </c>
      <c r="U69" s="108">
        <v>86</v>
      </c>
      <c r="V69" s="108">
        <v>0.87238866941335602</v>
      </c>
      <c r="W69" s="108">
        <v>0.54188757978403301</v>
      </c>
      <c r="X69" s="108">
        <v>0.94797477578297296</v>
      </c>
      <c r="Y69" s="108">
        <v>0.53628868640320204</v>
      </c>
      <c r="Z69" s="108">
        <v>-0.19668943425837301</v>
      </c>
      <c r="AA69" s="108">
        <v>-0.40896763402744701</v>
      </c>
      <c r="AB69" s="108">
        <v>0.274363967019642</v>
      </c>
      <c r="AC69" s="108">
        <v>0.82858444154433997</v>
      </c>
      <c r="AD69" s="108">
        <v>8.0485200412388797E-2</v>
      </c>
      <c r="AE69" s="108">
        <v>7.0499970328805006E-2</v>
      </c>
      <c r="AF69" s="108">
        <v>0.91084512778300497</v>
      </c>
      <c r="AG69" s="108">
        <v>1.04761544933063</v>
      </c>
      <c r="AH69" s="108">
        <v>0.88558799624992401</v>
      </c>
      <c r="AI69">
        <v>0.73992386234288998</v>
      </c>
    </row>
    <row r="70" spans="1:35" x14ac:dyDescent="0.25">
      <c r="A70" s="108" t="s">
        <v>1214</v>
      </c>
      <c r="B70" s="108" t="s">
        <v>1215</v>
      </c>
      <c r="C70" s="108">
        <v>9255.5</v>
      </c>
      <c r="D70" s="108">
        <v>1.62584997016226</v>
      </c>
      <c r="E70" s="108">
        <v>3.1553383628494802</v>
      </c>
      <c r="F70" s="108">
        <v>-8.7451801072993204E-2</v>
      </c>
      <c r="G70" s="108">
        <v>0.46900242724095598</v>
      </c>
      <c r="H70" s="108">
        <v>-0.322216597485453</v>
      </c>
      <c r="I70" s="108">
        <v>0.66788477509460897</v>
      </c>
      <c r="J70" s="108">
        <v>-0.24974581706556201</v>
      </c>
      <c r="K70" s="108">
        <v>-0.35390250556095398</v>
      </c>
      <c r="L70" s="108" t="s">
        <v>1105</v>
      </c>
      <c r="M70" s="108" t="s">
        <v>1071</v>
      </c>
      <c r="N70" s="108" t="s">
        <v>1070</v>
      </c>
      <c r="O70" s="108" t="s">
        <v>1070</v>
      </c>
      <c r="P70" s="108" t="s">
        <v>1072</v>
      </c>
      <c r="Q70" s="108" t="s">
        <v>1076</v>
      </c>
      <c r="R70" s="108" t="s">
        <v>1070</v>
      </c>
      <c r="S70" s="108" t="s">
        <v>1072</v>
      </c>
      <c r="T70" s="108" t="s">
        <v>1073</v>
      </c>
      <c r="U70" s="108">
        <v>19</v>
      </c>
      <c r="V70" s="108">
        <v>0.56656107130599798</v>
      </c>
      <c r="W70" s="108">
        <v>0.65139647027580305</v>
      </c>
      <c r="X70" s="108">
        <v>0.232586874933805</v>
      </c>
      <c r="Y70" s="108">
        <v>0.31887671774633303</v>
      </c>
      <c r="Z70" s="108">
        <v>0.47423092377945703</v>
      </c>
      <c r="AA70" s="108">
        <v>0.67088045928978202</v>
      </c>
      <c r="AB70" s="108">
        <v>0.91528821079331302</v>
      </c>
      <c r="AC70" s="108">
        <v>1.16409048827896</v>
      </c>
      <c r="AD70" s="108">
        <v>1.2746369364421899</v>
      </c>
      <c r="AE70" s="108">
        <v>1.1083806652297199</v>
      </c>
      <c r="AF70" s="108">
        <v>1.18172826610738</v>
      </c>
      <c r="AG70" s="108">
        <v>1.73966620331433</v>
      </c>
      <c r="AH70" s="108">
        <v>1.78892852094741</v>
      </c>
      <c r="AI70">
        <v>1.62584997016226</v>
      </c>
    </row>
    <row r="71" spans="1:35" x14ac:dyDescent="0.25">
      <c r="A71" s="108" t="s">
        <v>1216</v>
      </c>
      <c r="B71" s="108" t="s">
        <v>1217</v>
      </c>
      <c r="C71" s="108">
        <v>3891.4</v>
      </c>
      <c r="D71" s="108">
        <v>1.0569866988169501</v>
      </c>
      <c r="E71" s="108">
        <v>2.26614467060844</v>
      </c>
      <c r="F71" s="108">
        <v>1.8616298203215</v>
      </c>
      <c r="G71" s="108">
        <v>8.8555626250641395E-2</v>
      </c>
      <c r="H71" s="108">
        <v>-0.21454860925438099</v>
      </c>
      <c r="I71" s="108">
        <v>0.30108665758929998</v>
      </c>
      <c r="J71" s="108">
        <v>-0.27690854259404002</v>
      </c>
      <c r="K71" s="108">
        <v>-0.43082291201755402</v>
      </c>
      <c r="L71" s="108" t="s">
        <v>1105</v>
      </c>
      <c r="M71" s="108" t="s">
        <v>1071</v>
      </c>
      <c r="N71" s="108" t="s">
        <v>1071</v>
      </c>
      <c r="O71" s="108" t="s">
        <v>1070</v>
      </c>
      <c r="P71" s="108" t="s">
        <v>1072</v>
      </c>
      <c r="Q71" s="108" t="s">
        <v>1070</v>
      </c>
      <c r="R71" s="108" t="s">
        <v>1070</v>
      </c>
      <c r="S71" s="108" t="s">
        <v>1072</v>
      </c>
      <c r="T71" s="108" t="s">
        <v>1073</v>
      </c>
      <c r="U71" s="108">
        <v>57</v>
      </c>
      <c r="V71" s="108">
        <v>0.51845206002447297</v>
      </c>
      <c r="W71" s="108">
        <v>0.693028525989135</v>
      </c>
      <c r="X71" s="108">
        <v>0.46187259732251101</v>
      </c>
      <c r="Y71" s="108">
        <v>3.3906832810853403E-2</v>
      </c>
      <c r="Z71" s="108">
        <v>-5.6858498551019598E-2</v>
      </c>
      <c r="AA71" s="108">
        <v>0.20727868460684301</v>
      </c>
      <c r="AB71" s="108">
        <v>0.92751532206746801</v>
      </c>
      <c r="AC71" s="108">
        <v>1.2606114427070001</v>
      </c>
      <c r="AD71" s="108">
        <v>0.88507688543246898</v>
      </c>
      <c r="AE71" s="108">
        <v>0.56277869159650695</v>
      </c>
      <c r="AF71" s="108">
        <v>0.90508331160639099</v>
      </c>
      <c r="AG71" s="108">
        <v>1.05660316135799</v>
      </c>
      <c r="AH71" s="108">
        <v>0.80875988159468704</v>
      </c>
      <c r="AI71">
        <v>1.0569866988169501</v>
      </c>
    </row>
    <row r="72" spans="1:35" x14ac:dyDescent="0.25">
      <c r="A72" s="108" t="s">
        <v>1218</v>
      </c>
      <c r="B72" s="108" t="s">
        <v>1219</v>
      </c>
      <c r="C72" s="108">
        <v>7815.9</v>
      </c>
      <c r="D72" s="108">
        <v>0.59482680600912896</v>
      </c>
      <c r="E72" s="108">
        <v>1.8363278506205001</v>
      </c>
      <c r="F72" s="108">
        <v>-1.25690077390969</v>
      </c>
      <c r="G72" s="108">
        <v>-2.4327761126603402</v>
      </c>
      <c r="H72" s="108">
        <v>0.37781774403013602</v>
      </c>
      <c r="I72" s="108">
        <v>0.29717503050029398</v>
      </c>
      <c r="J72" s="108">
        <v>-0.47952831419763903</v>
      </c>
      <c r="K72" s="108">
        <v>0.91415300995496496</v>
      </c>
      <c r="L72" s="108" t="s">
        <v>1079</v>
      </c>
      <c r="M72" s="108" t="s">
        <v>1071</v>
      </c>
      <c r="N72" s="108" t="s">
        <v>1080</v>
      </c>
      <c r="O72" s="108" t="s">
        <v>1080</v>
      </c>
      <c r="P72" s="108" t="s">
        <v>1076</v>
      </c>
      <c r="Q72" s="108" t="s">
        <v>1070</v>
      </c>
      <c r="R72" s="108" t="s">
        <v>1072</v>
      </c>
      <c r="S72" s="108" t="s">
        <v>1071</v>
      </c>
      <c r="T72" s="108" t="s">
        <v>1073</v>
      </c>
      <c r="U72" s="108">
        <v>100</v>
      </c>
      <c r="V72" s="108">
        <v>-0.41282244555893099</v>
      </c>
      <c r="W72" s="108">
        <v>-0.51302629804265998</v>
      </c>
      <c r="X72" s="108">
        <v>-0.60778984238698697</v>
      </c>
      <c r="Y72" s="108">
        <v>-0.82750080182338503</v>
      </c>
      <c r="Z72" s="108">
        <v>-0.82324148314874601</v>
      </c>
      <c r="AA72" s="108">
        <v>-0.80120315908047801</v>
      </c>
      <c r="AB72" s="108">
        <v>-0.62409370755851001</v>
      </c>
      <c r="AC72" s="108">
        <v>-0.190981360104725</v>
      </c>
      <c r="AD72" s="108">
        <v>0.100512545593319</v>
      </c>
      <c r="AE72" s="108">
        <v>-7.73767186255478E-3</v>
      </c>
      <c r="AF72" s="108">
        <v>9.1889197316641705E-2</v>
      </c>
      <c r="AG72" s="108">
        <v>0.34208271655696498</v>
      </c>
      <c r="AH72" s="108">
        <v>0.68423467099454505</v>
      </c>
      <c r="AI72">
        <v>0.59482680600912896</v>
      </c>
    </row>
    <row r="73" spans="1:35" x14ac:dyDescent="0.25">
      <c r="A73" s="108" t="s">
        <v>1220</v>
      </c>
      <c r="B73" s="108" t="s">
        <v>1221</v>
      </c>
      <c r="C73" s="108">
        <v>6719.8</v>
      </c>
      <c r="D73" s="108">
        <v>1.59044223215804</v>
      </c>
      <c r="E73" s="108">
        <v>0.782119085889321</v>
      </c>
      <c r="F73" s="108">
        <v>1.8616298203215</v>
      </c>
      <c r="G73" s="108">
        <v>0.738447719798764</v>
      </c>
      <c r="H73" s="108">
        <v>-0.48853183969658798</v>
      </c>
      <c r="I73" s="108">
        <v>0.42864236461725103</v>
      </c>
      <c r="J73" s="108">
        <v>-0.108833411697545</v>
      </c>
      <c r="K73" s="108">
        <v>8.7234551427122095E-2</v>
      </c>
      <c r="L73" s="108" t="s">
        <v>1105</v>
      </c>
      <c r="M73" s="108" t="s">
        <v>1071</v>
      </c>
      <c r="N73" s="108" t="s">
        <v>1071</v>
      </c>
      <c r="O73" s="108" t="s">
        <v>1076</v>
      </c>
      <c r="P73" s="108" t="s">
        <v>1072</v>
      </c>
      <c r="Q73" s="108" t="s">
        <v>1070</v>
      </c>
      <c r="R73" s="108" t="s">
        <v>1070</v>
      </c>
      <c r="S73" s="108" t="s">
        <v>1070</v>
      </c>
      <c r="T73" s="108" t="s">
        <v>1073</v>
      </c>
      <c r="U73" s="108">
        <v>20</v>
      </c>
      <c r="V73" s="108">
        <v>1.2294709370868999</v>
      </c>
      <c r="W73" s="108">
        <v>1.3480991552119601</v>
      </c>
      <c r="X73" s="108">
        <v>0.74904746770799102</v>
      </c>
      <c r="Y73" s="108">
        <v>0.47907108567048401</v>
      </c>
      <c r="Z73" s="108">
        <v>0.42794720510837703</v>
      </c>
      <c r="AA73" s="108">
        <v>0.71649502587101699</v>
      </c>
      <c r="AB73" s="108">
        <v>1.3032729011011801</v>
      </c>
      <c r="AC73" s="108">
        <v>1.5770824473940499</v>
      </c>
      <c r="AD73" s="108">
        <v>1.4896902664246301</v>
      </c>
      <c r="AE73" s="108">
        <v>1.3061725508824</v>
      </c>
      <c r="AF73" s="108">
        <v>1.2416679248986</v>
      </c>
      <c r="AG73" s="108">
        <v>1.4195979768426199</v>
      </c>
      <c r="AH73" s="108">
        <v>1.5984745337697499</v>
      </c>
      <c r="AI73">
        <v>1.59044223215804</v>
      </c>
    </row>
    <row r="74" spans="1:35" x14ac:dyDescent="0.25">
      <c r="A74" s="108" t="s">
        <v>1222</v>
      </c>
      <c r="B74" s="108" t="s">
        <v>1223</v>
      </c>
      <c r="C74" s="108">
        <v>22641.8</v>
      </c>
      <c r="D74" s="108">
        <v>1.1173126784691101</v>
      </c>
      <c r="E74" s="108">
        <v>0.95607613780443601</v>
      </c>
      <c r="F74" s="108">
        <v>1.4718134960425999</v>
      </c>
      <c r="G74" s="108">
        <v>0.50293833333430404</v>
      </c>
      <c r="H74" s="108">
        <v>-0.40642748234488502</v>
      </c>
      <c r="I74" s="108">
        <v>0.61283599598588401</v>
      </c>
      <c r="J74" s="108">
        <v>-0.525397313237705</v>
      </c>
      <c r="K74" s="108">
        <v>0.422956807859724</v>
      </c>
      <c r="L74" s="108" t="s">
        <v>1105</v>
      </c>
      <c r="M74" s="108" t="s">
        <v>1071</v>
      </c>
      <c r="N74" s="108" t="s">
        <v>1071</v>
      </c>
      <c r="O74" s="108" t="s">
        <v>1070</v>
      </c>
      <c r="P74" s="108" t="s">
        <v>1072</v>
      </c>
      <c r="Q74" s="108" t="s">
        <v>1076</v>
      </c>
      <c r="R74" s="108" t="s">
        <v>1072</v>
      </c>
      <c r="S74" s="108" t="s">
        <v>1076</v>
      </c>
      <c r="T74" s="108" t="s">
        <v>1073</v>
      </c>
      <c r="U74" s="108">
        <v>50</v>
      </c>
      <c r="V74" s="108">
        <v>0.68452635917098503</v>
      </c>
      <c r="W74" s="108">
        <v>0.64778839894655704</v>
      </c>
      <c r="X74" s="108">
        <v>0.31938494830444603</v>
      </c>
      <c r="Y74" s="108">
        <v>0.214148731741818</v>
      </c>
      <c r="Z74" s="108">
        <v>0.22727860135150599</v>
      </c>
      <c r="AA74" s="108">
        <v>0.30331280257052601</v>
      </c>
      <c r="AB74" s="108">
        <v>0.57171754043551704</v>
      </c>
      <c r="AC74" s="108">
        <v>0.86306880080542903</v>
      </c>
      <c r="AD74" s="108">
        <v>0.89837467122206205</v>
      </c>
      <c r="AE74" s="108">
        <v>0.72859812889447495</v>
      </c>
      <c r="AF74" s="108">
        <v>1.00686126157073</v>
      </c>
      <c r="AG74" s="108">
        <v>1.0501155310606101</v>
      </c>
      <c r="AH74" s="108">
        <v>0.91970997038203295</v>
      </c>
      <c r="AI74">
        <v>1.1173126784691101</v>
      </c>
    </row>
    <row r="75" spans="1:35" x14ac:dyDescent="0.25">
      <c r="A75" s="108" t="s">
        <v>1224</v>
      </c>
      <c r="B75" s="108" t="s">
        <v>1225</v>
      </c>
      <c r="C75" s="108">
        <v>3243.2</v>
      </c>
      <c r="D75" s="108">
        <v>0.68208054443785404</v>
      </c>
      <c r="E75" s="108">
        <v>1.1767662131743299</v>
      </c>
      <c r="F75" s="108">
        <v>-8.7451801072993204E-2</v>
      </c>
      <c r="G75" s="108">
        <v>0.88840596892787804</v>
      </c>
      <c r="H75" s="108">
        <v>-0.55910818829488396</v>
      </c>
      <c r="I75" s="108">
        <v>-1.4455804102632701</v>
      </c>
      <c r="J75" s="108">
        <v>9.5807366281116801E-2</v>
      </c>
      <c r="K75" s="108">
        <v>-1.9469862320382399E-2</v>
      </c>
      <c r="L75" s="108" t="s">
        <v>1079</v>
      </c>
      <c r="M75" s="108" t="s">
        <v>1071</v>
      </c>
      <c r="N75" s="108" t="s">
        <v>1070</v>
      </c>
      <c r="O75" s="108" t="s">
        <v>1071</v>
      </c>
      <c r="P75" s="108" t="s">
        <v>1072</v>
      </c>
      <c r="Q75" s="108" t="s">
        <v>1080</v>
      </c>
      <c r="R75" s="108" t="s">
        <v>1076</v>
      </c>
      <c r="S75" s="108" t="s">
        <v>1070</v>
      </c>
      <c r="T75" s="108" t="s">
        <v>1073</v>
      </c>
      <c r="U75" s="108">
        <v>93</v>
      </c>
      <c r="V75" s="108">
        <v>-0.56327639502965798</v>
      </c>
      <c r="W75" s="108">
        <v>-0.37132714751597901</v>
      </c>
      <c r="X75" s="108">
        <v>-0.56321116779513303</v>
      </c>
      <c r="Y75" s="108">
        <v>-0.33725959249213699</v>
      </c>
      <c r="Z75" s="108">
        <v>-0.66667422548802302</v>
      </c>
      <c r="AA75" s="108">
        <v>-0.59849413268058105</v>
      </c>
      <c r="AB75" s="108">
        <v>-0.21394878662578601</v>
      </c>
      <c r="AC75" s="108">
        <v>0.24229960612125301</v>
      </c>
      <c r="AD75" s="108">
        <v>0.18668111111767799</v>
      </c>
      <c r="AE75" s="108">
        <v>0.13593986623408</v>
      </c>
      <c r="AF75" s="108">
        <v>0.105806704892843</v>
      </c>
      <c r="AG75" s="108">
        <v>0.43477115165434899</v>
      </c>
      <c r="AH75" s="108">
        <v>0.60653921048983095</v>
      </c>
      <c r="AI75">
        <v>0.68208054443785404</v>
      </c>
    </row>
    <row r="76" spans="1:35" x14ac:dyDescent="0.25">
      <c r="A76" s="108" t="s">
        <v>1226</v>
      </c>
      <c r="B76" s="108" t="s">
        <v>1227</v>
      </c>
      <c r="C76" s="108">
        <v>10844.4</v>
      </c>
      <c r="D76" s="108">
        <v>1.3744084887705299</v>
      </c>
      <c r="E76" s="108">
        <v>-5.69129170977151E-2</v>
      </c>
      <c r="F76" s="108">
        <v>1.4718134960425999</v>
      </c>
      <c r="G76" s="108">
        <v>1.0502869305431499</v>
      </c>
      <c r="H76" s="108">
        <v>-1.23598179930604</v>
      </c>
      <c r="I76" s="108">
        <v>-0.15964637311924201</v>
      </c>
      <c r="J76" s="108">
        <v>8.3154063705468004E-2</v>
      </c>
      <c r="K76" s="108">
        <v>-0.60997533200630305</v>
      </c>
      <c r="L76" s="108" t="s">
        <v>1105</v>
      </c>
      <c r="M76" s="108" t="s">
        <v>1070</v>
      </c>
      <c r="N76" s="108" t="s">
        <v>1071</v>
      </c>
      <c r="O76" s="108" t="s">
        <v>1071</v>
      </c>
      <c r="P76" s="108" t="s">
        <v>1080</v>
      </c>
      <c r="Q76" s="108" t="s">
        <v>1070</v>
      </c>
      <c r="R76" s="108" t="s">
        <v>1076</v>
      </c>
      <c r="S76" s="108" t="s">
        <v>1072</v>
      </c>
      <c r="T76" s="108" t="s">
        <v>1073</v>
      </c>
      <c r="U76" s="108">
        <v>24</v>
      </c>
      <c r="V76" s="108">
        <v>1.18161193200841</v>
      </c>
      <c r="W76" s="108">
        <v>1.0170939553535501</v>
      </c>
      <c r="X76" s="108">
        <v>1.1793214148308699</v>
      </c>
      <c r="Y76" s="108">
        <v>1.33596038182812</v>
      </c>
      <c r="Z76" s="108">
        <v>1.38531058141916</v>
      </c>
      <c r="AA76" s="108">
        <v>1.43982399117631</v>
      </c>
      <c r="AB76" s="108">
        <v>2.5444606286638898</v>
      </c>
      <c r="AC76" s="108">
        <v>2.6972793096611798</v>
      </c>
      <c r="AD76" s="108">
        <v>1.91439085498805</v>
      </c>
      <c r="AE76" s="108">
        <v>1.50817929464786</v>
      </c>
      <c r="AF76" s="108">
        <v>1.41061719387288</v>
      </c>
      <c r="AG76" s="108">
        <v>1.6803587301654801</v>
      </c>
      <c r="AH76" s="108">
        <v>1.7332470220365801</v>
      </c>
      <c r="AI76">
        <v>1.3744084887705299</v>
      </c>
    </row>
    <row r="77" spans="1:35" x14ac:dyDescent="0.25">
      <c r="A77" s="108" t="s">
        <v>1228</v>
      </c>
      <c r="B77" s="108" t="s">
        <v>1229</v>
      </c>
      <c r="C77" s="108">
        <v>17376.5</v>
      </c>
      <c r="D77" s="108">
        <v>3.2669058953698502</v>
      </c>
      <c r="E77" s="108">
        <v>1.5081880843497499</v>
      </c>
      <c r="F77" s="108">
        <v>0.69218084748480502</v>
      </c>
      <c r="G77" s="108">
        <v>1.04885951047147</v>
      </c>
      <c r="H77" s="108">
        <v>-0.98200829192444195</v>
      </c>
      <c r="I77" s="108">
        <v>-0.16384204863253299</v>
      </c>
      <c r="J77" s="108">
        <v>-0.23169860904581499</v>
      </c>
      <c r="K77" s="108">
        <v>-0.83452051006003902</v>
      </c>
      <c r="L77" s="108" t="s">
        <v>1105</v>
      </c>
      <c r="M77" s="108" t="s">
        <v>1071</v>
      </c>
      <c r="N77" s="108" t="s">
        <v>1076</v>
      </c>
      <c r="O77" s="108" t="s">
        <v>1071</v>
      </c>
      <c r="P77" s="108" t="s">
        <v>1080</v>
      </c>
      <c r="Q77" s="108" t="s">
        <v>1070</v>
      </c>
      <c r="R77" s="108" t="s">
        <v>1070</v>
      </c>
      <c r="S77" s="108" t="s">
        <v>1072</v>
      </c>
      <c r="T77" s="108" t="s">
        <v>1073</v>
      </c>
      <c r="U77" s="108">
        <v>4</v>
      </c>
      <c r="V77" s="108">
        <v>0.86959185358287105</v>
      </c>
      <c r="W77" s="108">
        <v>0.907148977264155</v>
      </c>
      <c r="X77" s="108">
        <v>0.76256750904918502</v>
      </c>
      <c r="Y77" s="108">
        <v>1.0019736766884499</v>
      </c>
      <c r="Z77" s="108">
        <v>0.831102847133667</v>
      </c>
      <c r="AA77" s="108">
        <v>0.85842801636600696</v>
      </c>
      <c r="AB77" s="108">
        <v>1.53973657049874</v>
      </c>
      <c r="AC77" s="108">
        <v>2.2785722574251399</v>
      </c>
      <c r="AD77" s="108">
        <v>1.93985129096989</v>
      </c>
      <c r="AE77" s="108">
        <v>1.7434256943655599</v>
      </c>
      <c r="AF77" s="108">
        <v>2.4996161081006201</v>
      </c>
      <c r="AG77" s="108">
        <v>3.00953131613936</v>
      </c>
      <c r="AH77" s="108">
        <v>3.84770893821362</v>
      </c>
      <c r="AI77">
        <v>3.2669058953698502</v>
      </c>
    </row>
    <row r="78" spans="1:35" x14ac:dyDescent="0.25">
      <c r="A78" s="108" t="s">
        <v>1230</v>
      </c>
      <c r="B78" s="108" t="s">
        <v>1231</v>
      </c>
      <c r="C78" s="108">
        <v>5191.6000000000004</v>
      </c>
      <c r="D78" s="108">
        <v>1.90043312577917</v>
      </c>
      <c r="E78" s="108">
        <v>1.81367147772528</v>
      </c>
      <c r="F78" s="108">
        <v>1.8616298203215</v>
      </c>
      <c r="G78" s="108">
        <v>0.66460130621722002</v>
      </c>
      <c r="H78" s="108">
        <v>-0.44393040680939999</v>
      </c>
      <c r="I78" s="108">
        <v>-0.55969986652960002</v>
      </c>
      <c r="J78" s="108">
        <v>0.68615506213710198</v>
      </c>
      <c r="K78" s="108">
        <v>-1.09960821623449</v>
      </c>
      <c r="L78" s="108" t="s">
        <v>1105</v>
      </c>
      <c r="M78" s="108" t="s">
        <v>1071</v>
      </c>
      <c r="N78" s="108" t="s">
        <v>1071</v>
      </c>
      <c r="O78" s="108" t="s">
        <v>1076</v>
      </c>
      <c r="P78" s="108" t="s">
        <v>1072</v>
      </c>
      <c r="Q78" s="108" t="s">
        <v>1072</v>
      </c>
      <c r="R78" s="108" t="s">
        <v>1071</v>
      </c>
      <c r="S78" s="108" t="s">
        <v>1080</v>
      </c>
      <c r="T78" s="108" t="s">
        <v>1073</v>
      </c>
      <c r="U78" s="108">
        <v>12</v>
      </c>
      <c r="V78" s="108">
        <v>0.53242216858693603</v>
      </c>
      <c r="W78" s="108">
        <v>0.54927370196212699</v>
      </c>
      <c r="X78" s="108">
        <v>0.46735638823944398</v>
      </c>
      <c r="Y78" s="108">
        <v>0.68366031580819098</v>
      </c>
      <c r="Z78" s="108">
        <v>0.46945139919801199</v>
      </c>
      <c r="AA78" s="108">
        <v>0.420915559914259</v>
      </c>
      <c r="AB78" s="108">
        <v>0.91904980473630704</v>
      </c>
      <c r="AC78" s="108">
        <v>1.32662526684978</v>
      </c>
      <c r="AD78" s="108">
        <v>1.4598133535097499</v>
      </c>
      <c r="AE78" s="108">
        <v>1.38137542129138</v>
      </c>
      <c r="AF78" s="108">
        <v>1.5296064167504799</v>
      </c>
      <c r="AG78" s="108">
        <v>1.64005146633541</v>
      </c>
      <c r="AH78" s="108">
        <v>1.9734457864544499</v>
      </c>
      <c r="AI78">
        <v>1.90043312577917</v>
      </c>
    </row>
    <row r="79" spans="1:35" x14ac:dyDescent="0.25">
      <c r="A79" s="108" t="s">
        <v>1232</v>
      </c>
      <c r="B79" s="108" t="s">
        <v>1233</v>
      </c>
      <c r="C79" s="108">
        <v>2575.6999999999998</v>
      </c>
      <c r="D79" s="108">
        <v>1.6556709369740099</v>
      </c>
      <c r="E79" s="108">
        <v>3.8931530441768198</v>
      </c>
      <c r="F79" s="108">
        <v>1.0819971717637</v>
      </c>
      <c r="G79" s="108">
        <v>-0.91276792055937905</v>
      </c>
      <c r="H79" s="108">
        <v>-0.58491520163340205</v>
      </c>
      <c r="I79" s="108">
        <v>-0.95664981300573204</v>
      </c>
      <c r="J79" s="108">
        <v>-5.4090810396393303E-2</v>
      </c>
      <c r="K79" s="108">
        <v>-1.5799521555309599</v>
      </c>
      <c r="L79" s="108" t="s">
        <v>1105</v>
      </c>
      <c r="M79" s="108" t="s">
        <v>1071</v>
      </c>
      <c r="N79" s="108" t="s">
        <v>1071</v>
      </c>
      <c r="O79" s="108" t="s">
        <v>1080</v>
      </c>
      <c r="P79" s="108" t="s">
        <v>1072</v>
      </c>
      <c r="Q79" s="108" t="s">
        <v>1072</v>
      </c>
      <c r="R79" s="108" t="s">
        <v>1070</v>
      </c>
      <c r="S79" s="108" t="s">
        <v>1080</v>
      </c>
      <c r="T79" s="108" t="s">
        <v>1073</v>
      </c>
      <c r="U79" s="108">
        <v>18</v>
      </c>
      <c r="V79" s="108">
        <v>0.95522215846557001</v>
      </c>
      <c r="W79" s="108">
        <v>0.804101519017688</v>
      </c>
      <c r="X79" s="108">
        <v>0.75126272119478599</v>
      </c>
      <c r="Y79" s="108">
        <v>0.95731169521750903</v>
      </c>
      <c r="Z79" s="108">
        <v>0.81748709146509801</v>
      </c>
      <c r="AA79" s="108">
        <v>1.0184030903010799</v>
      </c>
      <c r="AB79" s="108">
        <v>1.64658637579184</v>
      </c>
      <c r="AC79" s="108">
        <v>2.0461609943731198</v>
      </c>
      <c r="AD79" s="108">
        <v>1.6399655918498199</v>
      </c>
      <c r="AE79" s="108">
        <v>1.3751251748298601</v>
      </c>
      <c r="AF79" s="108">
        <v>1.4243228535389401</v>
      </c>
      <c r="AG79" s="108">
        <v>1.5362648783780699</v>
      </c>
      <c r="AH79" s="108">
        <v>1.5991542965237</v>
      </c>
      <c r="AI79">
        <v>1.6556709369740099</v>
      </c>
    </row>
    <row r="80" spans="1:35" x14ac:dyDescent="0.25">
      <c r="A80" s="108" t="s">
        <v>1234</v>
      </c>
      <c r="B80" s="108" t="s">
        <v>1235</v>
      </c>
      <c r="C80" s="108">
        <v>2895.8</v>
      </c>
      <c r="D80" s="108">
        <v>0.42715175552499302</v>
      </c>
      <c r="E80" s="108">
        <v>-3.39953867641143E-3</v>
      </c>
      <c r="F80" s="108">
        <v>1.4718134960425999</v>
      </c>
      <c r="G80" s="108">
        <v>0.68494558650566495</v>
      </c>
      <c r="H80" s="108">
        <v>-0.90226368324984296</v>
      </c>
      <c r="I80" s="108">
        <v>-0.71009583869262005</v>
      </c>
      <c r="J80" s="108">
        <v>0.283770374364681</v>
      </c>
      <c r="K80" s="108">
        <v>-0.51131611271965105</v>
      </c>
      <c r="L80" s="108" t="s">
        <v>1076</v>
      </c>
      <c r="M80" s="108" t="s">
        <v>1076</v>
      </c>
      <c r="N80" s="108" t="s">
        <v>1071</v>
      </c>
      <c r="O80" s="108" t="s">
        <v>1076</v>
      </c>
      <c r="P80" s="108" t="s">
        <v>1080</v>
      </c>
      <c r="Q80" s="108" t="s">
        <v>1072</v>
      </c>
      <c r="R80" s="108" t="s">
        <v>1076</v>
      </c>
      <c r="S80" s="108" t="s">
        <v>1072</v>
      </c>
      <c r="T80" s="108" t="s">
        <v>1073</v>
      </c>
      <c r="U80" s="108">
        <v>117</v>
      </c>
      <c r="V80" s="108">
        <v>0.960343766695545</v>
      </c>
      <c r="W80" s="108">
        <v>1.32174889737894</v>
      </c>
      <c r="X80" s="108">
        <v>1.85017630053647</v>
      </c>
      <c r="Y80" s="108">
        <v>1.26935636451048</v>
      </c>
      <c r="Z80" s="108">
        <v>1.14425276697975</v>
      </c>
      <c r="AA80" s="108">
        <v>0.87223874035591498</v>
      </c>
      <c r="AB80" s="108">
        <v>1.50640667404792E-2</v>
      </c>
      <c r="AC80" s="108">
        <v>1.2614413641707201</v>
      </c>
      <c r="AD80" s="108">
        <v>2.08067481636105</v>
      </c>
      <c r="AE80" s="108">
        <v>1.33122856899983</v>
      </c>
      <c r="AF80" s="108">
        <v>1.47363701183377</v>
      </c>
      <c r="AG80" s="108">
        <v>1.59584257709777</v>
      </c>
      <c r="AH80" s="108">
        <v>0.83392463382481796</v>
      </c>
      <c r="AI80">
        <v>0.42715175552499302</v>
      </c>
    </row>
    <row r="81" spans="1:35" x14ac:dyDescent="0.25">
      <c r="A81" s="108" t="s">
        <v>1236</v>
      </c>
      <c r="B81" s="108" t="s">
        <v>1237</v>
      </c>
      <c r="C81" s="108">
        <v>20173.400000000001</v>
      </c>
      <c r="D81" s="108">
        <v>2.3925992182789901</v>
      </c>
      <c r="E81" s="108">
        <v>1.70888642617039E-2</v>
      </c>
      <c r="F81" s="108">
        <v>1.4718134960425999</v>
      </c>
      <c r="G81" s="108">
        <v>1.1346353122047601</v>
      </c>
      <c r="H81" s="108">
        <v>-1.13229176779362</v>
      </c>
      <c r="I81" s="108">
        <v>-0.192099889752086</v>
      </c>
      <c r="J81" s="108">
        <v>-0.31832717971643898</v>
      </c>
      <c r="K81" s="108">
        <v>-0.92266589096988405</v>
      </c>
      <c r="L81" s="108" t="s">
        <v>1105</v>
      </c>
      <c r="M81" s="108" t="s">
        <v>1076</v>
      </c>
      <c r="N81" s="108" t="s">
        <v>1071</v>
      </c>
      <c r="O81" s="108" t="s">
        <v>1071</v>
      </c>
      <c r="P81" s="108" t="s">
        <v>1080</v>
      </c>
      <c r="Q81" s="108" t="s">
        <v>1070</v>
      </c>
      <c r="R81" s="108" t="s">
        <v>1070</v>
      </c>
      <c r="S81" s="108" t="s">
        <v>1080</v>
      </c>
      <c r="T81" s="108" t="s">
        <v>1073</v>
      </c>
      <c r="U81" s="108">
        <v>8</v>
      </c>
      <c r="V81" s="108">
        <v>0.98515606127150801</v>
      </c>
      <c r="W81" s="108">
        <v>1.0528969472485401</v>
      </c>
      <c r="X81" s="108">
        <v>0.86634097274742305</v>
      </c>
      <c r="Y81" s="108">
        <v>0.97926347014290205</v>
      </c>
      <c r="Z81" s="108">
        <v>0.88274775025155106</v>
      </c>
      <c r="AA81" s="108">
        <v>0.92199551089222997</v>
      </c>
      <c r="AB81" s="108">
        <v>1.7387063464126999</v>
      </c>
      <c r="AC81" s="108">
        <v>2.3467322666213399</v>
      </c>
      <c r="AD81" s="108">
        <v>2.5894572785967398</v>
      </c>
      <c r="AE81" s="108">
        <v>1.8074810313799401</v>
      </c>
      <c r="AF81" s="108">
        <v>1.68429985536098</v>
      </c>
      <c r="AG81" s="108">
        <v>1.9329047224901399</v>
      </c>
      <c r="AH81" s="108">
        <v>2.2501638090120202</v>
      </c>
      <c r="AI81">
        <v>2.3925992182789901</v>
      </c>
    </row>
    <row r="82" spans="1:35" x14ac:dyDescent="0.25">
      <c r="A82" s="108" t="s">
        <v>1238</v>
      </c>
      <c r="B82" s="108" t="s">
        <v>1239</v>
      </c>
      <c r="C82" s="108">
        <v>3739.3</v>
      </c>
      <c r="D82" s="108">
        <v>1.35869042596265</v>
      </c>
      <c r="E82" s="108">
        <v>-0.24397868495708</v>
      </c>
      <c r="F82" s="108">
        <v>-8.7451801072993204E-2</v>
      </c>
      <c r="G82" s="108">
        <v>1.1701716607226</v>
      </c>
      <c r="H82" s="108">
        <v>-0.69486841199526095</v>
      </c>
      <c r="I82" s="108">
        <v>-1.43636973854645</v>
      </c>
      <c r="J82" s="108">
        <v>1.00040533808133</v>
      </c>
      <c r="K82" s="108">
        <v>-6.4067947421757102E-2</v>
      </c>
      <c r="L82" s="108" t="s">
        <v>1105</v>
      </c>
      <c r="M82" s="108" t="s">
        <v>1070</v>
      </c>
      <c r="N82" s="108" t="s">
        <v>1070</v>
      </c>
      <c r="O82" s="108" t="s">
        <v>1071</v>
      </c>
      <c r="P82" s="108" t="s">
        <v>1080</v>
      </c>
      <c r="Q82" s="108" t="s">
        <v>1080</v>
      </c>
      <c r="R82" s="108" t="s">
        <v>1071</v>
      </c>
      <c r="S82" s="108" t="s">
        <v>1070</v>
      </c>
      <c r="T82" s="108" t="s">
        <v>1073</v>
      </c>
      <c r="U82" s="108">
        <v>26</v>
      </c>
      <c r="V82" s="108">
        <v>0.79141580459181904</v>
      </c>
      <c r="W82" s="108">
        <v>0.33717859992922</v>
      </c>
      <c r="X82" s="108">
        <v>0.48726260621352602</v>
      </c>
      <c r="Y82" s="108">
        <v>0.30337760833995298</v>
      </c>
      <c r="Z82" s="108">
        <v>0.55198468524479205</v>
      </c>
      <c r="AA82" s="108">
        <v>0.83647228675789798</v>
      </c>
      <c r="AB82" s="108">
        <v>2.45277257258731</v>
      </c>
      <c r="AC82" s="108">
        <v>3.1312345699505801</v>
      </c>
      <c r="AD82" s="108">
        <v>3.35219733599352</v>
      </c>
      <c r="AE82" s="108">
        <v>2.8939589497227498</v>
      </c>
      <c r="AF82" s="108">
        <v>0.35296546453127398</v>
      </c>
      <c r="AG82" s="108">
        <v>0.52192614375745605</v>
      </c>
      <c r="AH82" s="108">
        <v>0.77311246660147204</v>
      </c>
      <c r="AI82">
        <v>1.35869042596265</v>
      </c>
    </row>
    <row r="83" spans="1:35" x14ac:dyDescent="0.25">
      <c r="A83" s="108" t="s">
        <v>1240</v>
      </c>
      <c r="B83" s="108" t="s">
        <v>1241</v>
      </c>
      <c r="C83" s="108">
        <v>8150.2</v>
      </c>
      <c r="D83" s="108">
        <v>1.0596725765338399</v>
      </c>
      <c r="E83" s="108">
        <v>0.72207571302638296</v>
      </c>
      <c r="F83" s="108">
        <v>-1.6467170981885899</v>
      </c>
      <c r="G83" s="108">
        <v>0.735999014538819</v>
      </c>
      <c r="H83" s="108">
        <v>0.148811499925047</v>
      </c>
      <c r="I83" s="108">
        <v>0.75292619483874101</v>
      </c>
      <c r="J83" s="108">
        <v>-0.60740169480597395</v>
      </c>
      <c r="K83" s="108">
        <v>0.16358421480814</v>
      </c>
      <c r="L83" s="108" t="s">
        <v>1105</v>
      </c>
      <c r="M83" s="108" t="s">
        <v>1071</v>
      </c>
      <c r="N83" s="108" t="s">
        <v>1080</v>
      </c>
      <c r="O83" s="108" t="s">
        <v>1076</v>
      </c>
      <c r="P83" s="108" t="s">
        <v>1070</v>
      </c>
      <c r="Q83" s="108" t="s">
        <v>1076</v>
      </c>
      <c r="R83" s="108" t="s">
        <v>1072</v>
      </c>
      <c r="S83" s="108" t="s">
        <v>1070</v>
      </c>
      <c r="T83" s="108" t="s">
        <v>1073</v>
      </c>
      <c r="U83" s="108">
        <v>56</v>
      </c>
      <c r="V83" s="108">
        <v>-0.67320111873338895</v>
      </c>
      <c r="W83" s="108">
        <v>-0.46789270625612001</v>
      </c>
      <c r="X83" s="108">
        <v>-0.56049638825261805</v>
      </c>
      <c r="Y83" s="108">
        <v>-0.55781232110145096</v>
      </c>
      <c r="Z83" s="108">
        <v>-0.44835463227075401</v>
      </c>
      <c r="AA83" s="108">
        <v>-0.40660260689357203</v>
      </c>
      <c r="AB83" s="108">
        <v>1.2128187392290799E-2</v>
      </c>
      <c r="AC83" s="108">
        <v>0.35965631284987798</v>
      </c>
      <c r="AD83" s="108">
        <v>1.6950461737060302E-2</v>
      </c>
      <c r="AE83" s="108">
        <v>-0.40295903607363498</v>
      </c>
      <c r="AF83" s="108">
        <v>0.51718124730929604</v>
      </c>
      <c r="AG83" s="108">
        <v>1.2180101167145601</v>
      </c>
      <c r="AH83" s="108">
        <v>0.87862916947596104</v>
      </c>
      <c r="AI83">
        <v>1.0596725765338399</v>
      </c>
    </row>
    <row r="84" spans="1:35" x14ac:dyDescent="0.25">
      <c r="A84" s="108" t="s">
        <v>1242</v>
      </c>
      <c r="B84" s="108" t="s">
        <v>1243</v>
      </c>
      <c r="C84" s="108">
        <v>15411.4</v>
      </c>
      <c r="D84" s="108">
        <v>1.7429817029818599</v>
      </c>
      <c r="E84" s="108">
        <v>0.64627842642786204</v>
      </c>
      <c r="F84" s="108">
        <v>-0.477268125351893</v>
      </c>
      <c r="G84" s="108">
        <v>1.1205343279011999</v>
      </c>
      <c r="H84" s="108">
        <v>-0.82591783790005902</v>
      </c>
      <c r="I84" s="108">
        <v>-0.49415655397414099</v>
      </c>
      <c r="J84" s="108">
        <v>-0.66184498870744302</v>
      </c>
      <c r="K84" s="108">
        <v>-0.57678073160533905</v>
      </c>
      <c r="L84" s="108" t="s">
        <v>1105</v>
      </c>
      <c r="M84" s="108" t="s">
        <v>1071</v>
      </c>
      <c r="N84" s="108" t="s">
        <v>1072</v>
      </c>
      <c r="O84" s="108" t="s">
        <v>1071</v>
      </c>
      <c r="P84" s="108" t="s">
        <v>1080</v>
      </c>
      <c r="Q84" s="108" t="s">
        <v>1072</v>
      </c>
      <c r="R84" s="108" t="s">
        <v>1072</v>
      </c>
      <c r="S84" s="108" t="s">
        <v>1072</v>
      </c>
      <c r="T84" s="108" t="s">
        <v>1073</v>
      </c>
      <c r="U84" s="108">
        <v>17</v>
      </c>
      <c r="V84" s="108">
        <v>-0.36295778642026599</v>
      </c>
      <c r="W84" s="108">
        <v>-0.34358688923605102</v>
      </c>
      <c r="X84" s="108">
        <v>-0.58274105502085205</v>
      </c>
      <c r="Y84" s="108">
        <v>-0.87894659443399403</v>
      </c>
      <c r="Z84" s="108">
        <v>-0.75526999289934404</v>
      </c>
      <c r="AA84" s="108">
        <v>-0.58256061144335702</v>
      </c>
      <c r="AB84" s="108">
        <v>-0.20476279349120699</v>
      </c>
      <c r="AC84" s="108">
        <v>0.30315639597980598</v>
      </c>
      <c r="AD84" s="108">
        <v>-4.7590263037938001E-2</v>
      </c>
      <c r="AE84" s="108">
        <v>-0.44280702433352798</v>
      </c>
      <c r="AF84" s="108">
        <v>0.34779976866457502</v>
      </c>
      <c r="AG84" s="108">
        <v>1.25856529958427</v>
      </c>
      <c r="AH84" s="108">
        <v>1.2630295593896499</v>
      </c>
      <c r="AI84">
        <v>1.7429817029818599</v>
      </c>
    </row>
    <row r="85" spans="1:35" x14ac:dyDescent="0.25">
      <c r="A85" s="108" t="s">
        <v>1244</v>
      </c>
      <c r="B85" s="108" t="s">
        <v>1245</v>
      </c>
      <c r="C85" s="108">
        <v>5752</v>
      </c>
      <c r="D85" s="108">
        <v>2.6587519470669401</v>
      </c>
      <c r="E85" s="108">
        <v>2.6160499233711998</v>
      </c>
      <c r="F85" s="108">
        <v>1.4718134960425999</v>
      </c>
      <c r="G85" s="108">
        <v>0.78023919263110597</v>
      </c>
      <c r="H85" s="108">
        <v>-0.97638936526568798</v>
      </c>
      <c r="I85" s="108">
        <v>-1.9006440972613301</v>
      </c>
      <c r="J85" s="108">
        <v>-0.29731782438757298</v>
      </c>
      <c r="K85" s="108">
        <v>-0.56929412415847302</v>
      </c>
      <c r="L85" s="108" t="s">
        <v>1105</v>
      </c>
      <c r="M85" s="108" t="s">
        <v>1071</v>
      </c>
      <c r="N85" s="108" t="s">
        <v>1071</v>
      </c>
      <c r="O85" s="108" t="s">
        <v>1076</v>
      </c>
      <c r="P85" s="108" t="s">
        <v>1080</v>
      </c>
      <c r="Q85" s="108" t="s">
        <v>1080</v>
      </c>
      <c r="R85" s="108" t="s">
        <v>1070</v>
      </c>
      <c r="S85" s="108" t="s">
        <v>1072</v>
      </c>
      <c r="T85" s="108" t="s">
        <v>1073</v>
      </c>
      <c r="U85" s="108">
        <v>5</v>
      </c>
      <c r="V85" s="108">
        <v>0.84531646814987804</v>
      </c>
      <c r="W85" s="108">
        <v>1.0262154967738399</v>
      </c>
      <c r="X85" s="108">
        <v>1.04523859991698</v>
      </c>
      <c r="Y85" s="108">
        <v>0.86929247104554397</v>
      </c>
      <c r="Z85" s="108">
        <v>0.83951330271524005</v>
      </c>
      <c r="AA85" s="108">
        <v>0.80991242554729903</v>
      </c>
      <c r="AB85" s="108">
        <v>1.1432757570263401</v>
      </c>
      <c r="AC85" s="108">
        <v>1.4947881300928401</v>
      </c>
      <c r="AD85" s="108">
        <v>1.2591274705086</v>
      </c>
      <c r="AE85" s="108">
        <v>0.78612490112844102</v>
      </c>
      <c r="AF85" s="108">
        <v>1.2483186105897599</v>
      </c>
      <c r="AG85" s="108">
        <v>2.0123923802868999</v>
      </c>
      <c r="AH85" s="108">
        <v>2.3878375175538999</v>
      </c>
      <c r="AI85">
        <v>2.6587519470669401</v>
      </c>
    </row>
    <row r="86" spans="1:35" x14ac:dyDescent="0.25">
      <c r="A86" s="108" t="s">
        <v>1246</v>
      </c>
      <c r="B86" s="108" t="s">
        <v>1247</v>
      </c>
      <c r="C86" s="108">
        <v>11970.9</v>
      </c>
      <c r="D86" s="108">
        <v>1.2653445536032299</v>
      </c>
      <c r="E86" s="108">
        <v>1.2322501947425399</v>
      </c>
      <c r="F86" s="108">
        <v>-0.86708444963079201</v>
      </c>
      <c r="G86" s="108">
        <v>0.54581069399132298</v>
      </c>
      <c r="H86" s="108">
        <v>-0.58719931617923604</v>
      </c>
      <c r="I86" s="108">
        <v>2.0140065269073599E-2</v>
      </c>
      <c r="J86" s="108">
        <v>0.12954380264541701</v>
      </c>
      <c r="K86" s="108">
        <v>-0.13544083051234501</v>
      </c>
      <c r="L86" s="108" t="s">
        <v>1105</v>
      </c>
      <c r="M86" s="108" t="s">
        <v>1071</v>
      </c>
      <c r="N86" s="108" t="s">
        <v>1072</v>
      </c>
      <c r="O86" s="108" t="s">
        <v>1070</v>
      </c>
      <c r="P86" s="108" t="s">
        <v>1072</v>
      </c>
      <c r="Q86" s="108" t="s">
        <v>1070</v>
      </c>
      <c r="R86" s="108" t="s">
        <v>1076</v>
      </c>
      <c r="S86" s="108" t="s">
        <v>1070</v>
      </c>
      <c r="T86" s="108" t="s">
        <v>1073</v>
      </c>
      <c r="U86" s="108">
        <v>32</v>
      </c>
      <c r="V86" s="108">
        <v>0.24777522290555501</v>
      </c>
      <c r="W86" s="108">
        <v>0.17846523529925401</v>
      </c>
      <c r="X86" s="108">
        <v>-0.202296772291398</v>
      </c>
      <c r="Y86" s="108">
        <v>-0.19146467411138801</v>
      </c>
      <c r="Z86" s="108">
        <v>-2.0890165658303601E-2</v>
      </c>
      <c r="AA86" s="108">
        <v>-9.3421922233465404E-2</v>
      </c>
      <c r="AB86" s="108">
        <v>0.29551754925100099</v>
      </c>
      <c r="AC86" s="108">
        <v>0.83628757452244695</v>
      </c>
      <c r="AD86" s="108">
        <v>0.60443628134480398</v>
      </c>
      <c r="AE86" s="108">
        <v>0.14937934197959701</v>
      </c>
      <c r="AF86" s="108">
        <v>0.37722470347850501</v>
      </c>
      <c r="AG86" s="108">
        <v>1.13803016842555</v>
      </c>
      <c r="AH86" s="108">
        <v>1.09066754575964</v>
      </c>
      <c r="AI86">
        <v>1.2653445536032299</v>
      </c>
    </row>
    <row r="87" spans="1:35" x14ac:dyDescent="0.25">
      <c r="A87" s="108" t="s">
        <v>1248</v>
      </c>
      <c r="B87" s="108" t="s">
        <v>1249</v>
      </c>
      <c r="C87" s="108">
        <v>28698.7</v>
      </c>
      <c r="D87" s="108">
        <v>0.54994669618751002</v>
      </c>
      <c r="E87" s="108">
        <v>-0.62363279267202898</v>
      </c>
      <c r="F87" s="108">
        <v>0.30236452320590601</v>
      </c>
      <c r="G87" s="108">
        <v>1.1002178383294301</v>
      </c>
      <c r="H87" s="108">
        <v>-1.49513232115919</v>
      </c>
      <c r="I87" s="108">
        <v>-1.59318016763606</v>
      </c>
      <c r="J87" s="108">
        <v>-0.14302313716887199</v>
      </c>
      <c r="K87" s="108">
        <v>-2.0899703695515401</v>
      </c>
      <c r="L87" s="108" t="s">
        <v>1079</v>
      </c>
      <c r="M87" s="108" t="s">
        <v>1080</v>
      </c>
      <c r="N87" s="108" t="s">
        <v>1070</v>
      </c>
      <c r="O87" s="108" t="s">
        <v>1071</v>
      </c>
      <c r="P87" s="108" t="s">
        <v>1080</v>
      </c>
      <c r="Q87" s="108" t="s">
        <v>1080</v>
      </c>
      <c r="R87" s="108" t="s">
        <v>1070</v>
      </c>
      <c r="S87" s="108" t="s">
        <v>1080</v>
      </c>
      <c r="T87" s="108" t="s">
        <v>1073</v>
      </c>
      <c r="U87" s="108">
        <v>107</v>
      </c>
      <c r="V87" s="108">
        <v>0.35943063125315</v>
      </c>
      <c r="W87" s="108">
        <v>0.55482126272771004</v>
      </c>
      <c r="X87" s="108">
        <v>0.36815495517345498</v>
      </c>
      <c r="Y87" s="108">
        <v>-9.7594085188847907E-2</v>
      </c>
      <c r="Z87" s="108">
        <v>-0.273213942790415</v>
      </c>
      <c r="AA87" s="108">
        <v>-0.13038817511251999</v>
      </c>
      <c r="AB87" s="108">
        <v>0.52665689225224699</v>
      </c>
      <c r="AC87" s="108">
        <v>0.82689496444206601</v>
      </c>
      <c r="AD87" s="108">
        <v>0.47068733163413201</v>
      </c>
      <c r="AE87" s="108">
        <v>2.5503423253802102E-2</v>
      </c>
      <c r="AF87" s="108">
        <v>-1.2293824039300599E-2</v>
      </c>
      <c r="AG87" s="108">
        <v>0.15369806208099701</v>
      </c>
      <c r="AH87" s="108">
        <v>0.67003923232032903</v>
      </c>
      <c r="AI87">
        <v>0.54994669618751002</v>
      </c>
    </row>
    <row r="88" spans="1:35" x14ac:dyDescent="0.25">
      <c r="A88" s="108" t="s">
        <v>1250</v>
      </c>
      <c r="B88" s="108" t="s">
        <v>1251</v>
      </c>
      <c r="C88" s="108">
        <v>6906.4</v>
      </c>
      <c r="D88" s="108">
        <v>-0.67041341548666999</v>
      </c>
      <c r="E88" s="108">
        <v>-0.55071592033011296</v>
      </c>
      <c r="F88" s="108">
        <v>0.30236452320590601</v>
      </c>
      <c r="G88" s="108">
        <v>1.0746041788885199</v>
      </c>
      <c r="H88" s="108">
        <v>-1.4013736062676101</v>
      </c>
      <c r="I88" s="108">
        <v>-1.73103718587753</v>
      </c>
      <c r="J88" s="108">
        <v>0.13687899278700999</v>
      </c>
      <c r="K88" s="108">
        <v>-1.08571366351221</v>
      </c>
      <c r="L88" s="108" t="s">
        <v>1080</v>
      </c>
      <c r="M88" s="108" t="s">
        <v>1072</v>
      </c>
      <c r="N88" s="108" t="s">
        <v>1070</v>
      </c>
      <c r="O88" s="108" t="s">
        <v>1071</v>
      </c>
      <c r="P88" s="108" t="s">
        <v>1080</v>
      </c>
      <c r="Q88" s="108" t="s">
        <v>1080</v>
      </c>
      <c r="R88" s="108" t="s">
        <v>1076</v>
      </c>
      <c r="S88" s="108" t="s">
        <v>1080</v>
      </c>
      <c r="T88" s="108" t="s">
        <v>1073</v>
      </c>
      <c r="U88" s="108">
        <v>193</v>
      </c>
      <c r="V88" s="108">
        <v>-0.18248655999147501</v>
      </c>
      <c r="W88" s="108">
        <v>3.3406847354123498E-2</v>
      </c>
      <c r="X88" s="108">
        <v>-0.28103101932490498</v>
      </c>
      <c r="Y88" s="108">
        <v>-0.81655198601645795</v>
      </c>
      <c r="Z88" s="108">
        <v>-0.88411642035246796</v>
      </c>
      <c r="AA88" s="108">
        <v>-0.58857229294582902</v>
      </c>
      <c r="AB88" s="108">
        <v>0.76874050664286397</v>
      </c>
      <c r="AC88" s="108">
        <v>0.66341888384085002</v>
      </c>
      <c r="AD88" s="108">
        <v>0.65304797519430202</v>
      </c>
      <c r="AE88" s="108">
        <v>7.2448389486742804E-4</v>
      </c>
      <c r="AF88" s="108">
        <v>-1.1372135562854499E-2</v>
      </c>
      <c r="AG88" s="108">
        <v>0.28571197753576599</v>
      </c>
      <c r="AH88" s="108">
        <v>0.329218219458701</v>
      </c>
      <c r="AI88">
        <v>-0.67041341548666999</v>
      </c>
    </row>
    <row r="89" spans="1:35" x14ac:dyDescent="0.25">
      <c r="A89" s="108" t="s">
        <v>1252</v>
      </c>
      <c r="B89" s="108" t="s">
        <v>1253</v>
      </c>
      <c r="C89" s="108">
        <v>5377.5</v>
      </c>
      <c r="D89" s="108">
        <v>1.2502825969264899</v>
      </c>
      <c r="E89" s="108">
        <v>4.3516309592261999E-2</v>
      </c>
      <c r="F89" s="108">
        <v>1.0819971717637</v>
      </c>
      <c r="G89" s="108">
        <v>0.97757325406103202</v>
      </c>
      <c r="H89" s="108">
        <v>-1.3972251165862699</v>
      </c>
      <c r="I89" s="108">
        <v>-1.10246403125832</v>
      </c>
      <c r="J89" s="108">
        <v>1.0696444322996099</v>
      </c>
      <c r="K89" s="108">
        <v>-1.82755388428072</v>
      </c>
      <c r="L89" s="108" t="s">
        <v>1105</v>
      </c>
      <c r="M89" s="108" t="s">
        <v>1076</v>
      </c>
      <c r="N89" s="108" t="s">
        <v>1071</v>
      </c>
      <c r="O89" s="108" t="s">
        <v>1071</v>
      </c>
      <c r="P89" s="108" t="s">
        <v>1080</v>
      </c>
      <c r="Q89" s="108" t="s">
        <v>1080</v>
      </c>
      <c r="R89" s="108" t="s">
        <v>1071</v>
      </c>
      <c r="S89" s="108" t="s">
        <v>1080</v>
      </c>
      <c r="T89" s="108" t="s">
        <v>1073</v>
      </c>
      <c r="U89" s="108">
        <v>33</v>
      </c>
      <c r="V89" s="108">
        <v>0.64830187923055804</v>
      </c>
      <c r="W89" s="108">
        <v>0.76292342319389295</v>
      </c>
      <c r="X89" s="108">
        <v>0.42770640331658299</v>
      </c>
      <c r="Y89" s="108">
        <v>5.1132339327625599E-2</v>
      </c>
      <c r="Z89" s="108">
        <v>0.15037779274841601</v>
      </c>
      <c r="AA89" s="108">
        <v>0.54476129228384196</v>
      </c>
      <c r="AB89" s="108">
        <v>1.6370260815620301</v>
      </c>
      <c r="AC89" s="108">
        <v>2.0810648159810801</v>
      </c>
      <c r="AD89" s="108">
        <v>1.39770597423326</v>
      </c>
      <c r="AE89" s="108">
        <v>0.86732886029680201</v>
      </c>
      <c r="AF89" s="108">
        <v>0.896990627426688</v>
      </c>
      <c r="AG89" s="108">
        <v>1.20003242754068</v>
      </c>
      <c r="AH89" s="108">
        <v>1.34604434279244</v>
      </c>
      <c r="AI89">
        <v>1.2502825969264899</v>
      </c>
    </row>
    <row r="90" spans="1:35" x14ac:dyDescent="0.25">
      <c r="A90" s="108" t="s">
        <v>1254</v>
      </c>
      <c r="B90" s="108" t="s">
        <v>1255</v>
      </c>
      <c r="C90" s="108">
        <v>18242.2</v>
      </c>
      <c r="D90" s="108">
        <v>0.79520382005773804</v>
      </c>
      <c r="E90" s="108">
        <v>-0.30838666003675202</v>
      </c>
      <c r="F90" s="108">
        <v>-0.477268125351893</v>
      </c>
      <c r="G90" s="108">
        <v>0.98187876528926699</v>
      </c>
      <c r="H90" s="108">
        <v>-1.4138239345738199</v>
      </c>
      <c r="I90" s="108">
        <v>-1.7806263128467099</v>
      </c>
      <c r="J90" s="108">
        <v>-0.63238810964947101</v>
      </c>
      <c r="K90" s="108">
        <v>-1.45475120528165</v>
      </c>
      <c r="L90" s="108" t="s">
        <v>1079</v>
      </c>
      <c r="M90" s="108" t="s">
        <v>1070</v>
      </c>
      <c r="N90" s="108" t="s">
        <v>1072</v>
      </c>
      <c r="O90" s="108" t="s">
        <v>1071</v>
      </c>
      <c r="P90" s="108" t="s">
        <v>1080</v>
      </c>
      <c r="Q90" s="108" t="s">
        <v>1080</v>
      </c>
      <c r="R90" s="108" t="s">
        <v>1072</v>
      </c>
      <c r="S90" s="108" t="s">
        <v>1080</v>
      </c>
      <c r="T90" s="108" t="s">
        <v>1073</v>
      </c>
      <c r="U90" s="108">
        <v>80</v>
      </c>
      <c r="V90" s="108">
        <v>0.61477215206889402</v>
      </c>
      <c r="W90" s="108">
        <v>0.42360583011542502</v>
      </c>
      <c r="X90" s="108">
        <v>0.44665509995547797</v>
      </c>
      <c r="Y90" s="108">
        <v>-3.74860648885392E-2</v>
      </c>
      <c r="Z90" s="108">
        <v>-0.33683059687202999</v>
      </c>
      <c r="AA90" s="108">
        <v>-4.5648833128367303E-2</v>
      </c>
      <c r="AB90" s="108">
        <v>0.501122860019794</v>
      </c>
      <c r="AC90" s="108">
        <v>1.1694808542000299</v>
      </c>
      <c r="AD90" s="108">
        <v>0.85840037609600195</v>
      </c>
      <c r="AE90" s="108">
        <v>0.479028597103965</v>
      </c>
      <c r="AF90" s="108">
        <v>0.77254230952871605</v>
      </c>
      <c r="AG90" s="108">
        <v>1.2174424157534101</v>
      </c>
      <c r="AH90" s="108">
        <v>1.0856602401590101</v>
      </c>
      <c r="AI90">
        <v>0.79520382005773804</v>
      </c>
    </row>
    <row r="91" spans="1:35" x14ac:dyDescent="0.25">
      <c r="A91" s="108" t="s">
        <v>1256</v>
      </c>
      <c r="B91" s="108" t="s">
        <v>1257</v>
      </c>
      <c r="C91" s="108">
        <v>9829.2000000000007</v>
      </c>
      <c r="D91" s="108">
        <v>-0.39571381218934998</v>
      </c>
      <c r="E91" s="108">
        <v>0.33748522884614202</v>
      </c>
      <c r="F91" s="108">
        <v>-1.6467170981885899</v>
      </c>
      <c r="G91" s="108">
        <v>-0.83162448462881899</v>
      </c>
      <c r="H91" s="108">
        <v>1.07192280269754</v>
      </c>
      <c r="I91" s="108">
        <v>0.78450389615563698</v>
      </c>
      <c r="J91" s="108">
        <v>-0.16681835892581201</v>
      </c>
      <c r="K91" s="108">
        <v>0.93063862567385502</v>
      </c>
      <c r="L91" s="108" t="s">
        <v>1072</v>
      </c>
      <c r="M91" s="108" t="s">
        <v>1076</v>
      </c>
      <c r="N91" s="108" t="s">
        <v>1080</v>
      </c>
      <c r="O91" s="108" t="s">
        <v>1080</v>
      </c>
      <c r="P91" s="108" t="s">
        <v>1071</v>
      </c>
      <c r="Q91" s="108" t="s">
        <v>1076</v>
      </c>
      <c r="R91" s="108" t="s">
        <v>1070</v>
      </c>
      <c r="S91" s="108" t="s">
        <v>1071</v>
      </c>
      <c r="T91" s="108" t="s">
        <v>1073</v>
      </c>
      <c r="U91" s="108">
        <v>179</v>
      </c>
      <c r="V91" s="108">
        <v>-0.63485824725953499</v>
      </c>
      <c r="W91" s="108">
        <v>-0.78855302837710295</v>
      </c>
      <c r="X91" s="108">
        <v>-1.0432807454481801</v>
      </c>
      <c r="Y91" s="108">
        <v>-1.00726109012377</v>
      </c>
      <c r="Z91" s="108">
        <v>-0.98808079921290504</v>
      </c>
      <c r="AA91" s="108">
        <v>-1.04255131048433</v>
      </c>
      <c r="AB91" s="108">
        <v>-0.75992673530047705</v>
      </c>
      <c r="AC91" s="108">
        <v>-0.33772170216321101</v>
      </c>
      <c r="AD91" s="108">
        <v>-4.8396315042994499E-2</v>
      </c>
      <c r="AE91" s="108">
        <v>-0.39342472425075897</v>
      </c>
      <c r="AF91" s="108">
        <v>-0.218071444394666</v>
      </c>
      <c r="AG91" s="108">
        <v>0.34005692181980901</v>
      </c>
      <c r="AH91" s="108">
        <v>5.3834005551797397E-2</v>
      </c>
      <c r="AI91">
        <v>-0.39571381218934998</v>
      </c>
    </row>
    <row r="92" spans="1:35" x14ac:dyDescent="0.25">
      <c r="A92" s="108" t="s">
        <v>1258</v>
      </c>
      <c r="B92" s="108" t="s">
        <v>1259</v>
      </c>
      <c r="C92" s="108">
        <v>2705.5</v>
      </c>
      <c r="D92" s="108">
        <v>0.54335664492495295</v>
      </c>
      <c r="E92" s="108">
        <v>5.1632954809642904</v>
      </c>
      <c r="F92" s="108">
        <v>-0.86708444963079201</v>
      </c>
      <c r="G92" s="108">
        <v>-1.7972817815050699</v>
      </c>
      <c r="H92" s="108">
        <v>0.96874013216795296</v>
      </c>
      <c r="I92" s="108">
        <v>2.4025322194994398</v>
      </c>
      <c r="J92" s="108">
        <v>0.41548316650191702</v>
      </c>
      <c r="K92" s="108">
        <v>-0.78998832478529402</v>
      </c>
      <c r="L92" s="108" t="s">
        <v>1079</v>
      </c>
      <c r="M92" s="108" t="s">
        <v>1071</v>
      </c>
      <c r="N92" s="108" t="s">
        <v>1072</v>
      </c>
      <c r="O92" s="108" t="s">
        <v>1080</v>
      </c>
      <c r="P92" s="108" t="s">
        <v>1071</v>
      </c>
      <c r="Q92" s="108" t="s">
        <v>1071</v>
      </c>
      <c r="R92" s="108" t="s">
        <v>1076</v>
      </c>
      <c r="S92" s="108" t="s">
        <v>1072</v>
      </c>
      <c r="T92" s="108" t="s">
        <v>1073</v>
      </c>
      <c r="U92" s="108">
        <v>108</v>
      </c>
      <c r="V92" s="108">
        <v>-0.28246959939695798</v>
      </c>
      <c r="W92" s="108">
        <v>-0.27177265545547702</v>
      </c>
      <c r="X92" s="108">
        <v>-0.56147415898814901</v>
      </c>
      <c r="Y92" s="108">
        <v>-0.78341596268634195</v>
      </c>
      <c r="Z92" s="108">
        <v>-0.69802418945286704</v>
      </c>
      <c r="AA92" s="108">
        <v>-0.54284351286328902</v>
      </c>
      <c r="AB92" s="108">
        <v>-0.24577249522219699</v>
      </c>
      <c r="AC92" s="108">
        <v>0.10054619119934501</v>
      </c>
      <c r="AD92" s="108">
        <v>6.15507133445055E-2</v>
      </c>
      <c r="AE92" s="108">
        <v>-0.26310179087243701</v>
      </c>
      <c r="AF92" s="108">
        <v>0.19239893811006101</v>
      </c>
      <c r="AG92" s="108">
        <v>0.67927892856414895</v>
      </c>
      <c r="AH92" s="108">
        <v>0.82457565254702203</v>
      </c>
      <c r="AI92">
        <v>0.54335664492495295</v>
      </c>
    </row>
    <row r="93" spans="1:35" x14ac:dyDescent="0.25">
      <c r="A93" s="108" t="s">
        <v>1260</v>
      </c>
      <c r="B93" s="108" t="s">
        <v>1261</v>
      </c>
      <c r="C93" s="108">
        <v>15883.2</v>
      </c>
      <c r="D93" s="108">
        <v>-0.158088022614814</v>
      </c>
      <c r="E93" s="108">
        <v>1.3341378452738899</v>
      </c>
      <c r="F93" s="108">
        <v>-1.25690077390969</v>
      </c>
      <c r="G93" s="108">
        <v>-0.51229847520708305</v>
      </c>
      <c r="H93" s="108">
        <v>1.11763690547358</v>
      </c>
      <c r="I93" s="108">
        <v>0.72216398519344305</v>
      </c>
      <c r="J93" s="108">
        <v>-0.71280857001522502</v>
      </c>
      <c r="K93" s="108">
        <v>0.170242656832814</v>
      </c>
      <c r="L93" s="108" t="s">
        <v>1070</v>
      </c>
      <c r="M93" s="108" t="s">
        <v>1071</v>
      </c>
      <c r="N93" s="108" t="s">
        <v>1080</v>
      </c>
      <c r="O93" s="108" t="s">
        <v>1072</v>
      </c>
      <c r="P93" s="108" t="s">
        <v>1071</v>
      </c>
      <c r="Q93" s="108" t="s">
        <v>1076</v>
      </c>
      <c r="R93" s="108" t="s">
        <v>1072</v>
      </c>
      <c r="S93" s="108" t="s">
        <v>1070</v>
      </c>
      <c r="T93" s="108" t="s">
        <v>1073</v>
      </c>
      <c r="U93" s="108">
        <v>163</v>
      </c>
      <c r="V93" s="108">
        <v>-0.47956517228595502</v>
      </c>
      <c r="W93" s="108">
        <v>-0.497678750117378</v>
      </c>
      <c r="X93" s="108">
        <v>-0.78822758349839495</v>
      </c>
      <c r="Y93" s="108">
        <v>-0.91927608133565297</v>
      </c>
      <c r="Z93" s="108">
        <v>-0.87199765689877295</v>
      </c>
      <c r="AA93" s="108">
        <v>-0.829317100820257</v>
      </c>
      <c r="AB93" s="108">
        <v>-0.51147103625579404</v>
      </c>
      <c r="AC93" s="108">
        <v>-0.111502662858265</v>
      </c>
      <c r="AD93" s="108">
        <v>3.3323724445823199E-3</v>
      </c>
      <c r="AE93" s="108">
        <v>-0.32228852000045699</v>
      </c>
      <c r="AF93" s="108">
        <v>4.2640476375143697E-2</v>
      </c>
      <c r="AG93" s="108">
        <v>0.560966912442874</v>
      </c>
      <c r="AH93" s="108">
        <v>0.27902078111121198</v>
      </c>
      <c r="AI93">
        <v>-0.158088022614814</v>
      </c>
    </row>
    <row r="94" spans="1:35" x14ac:dyDescent="0.25">
      <c r="A94" s="108" t="s">
        <v>1262</v>
      </c>
      <c r="B94" s="108" t="s">
        <v>1263</v>
      </c>
      <c r="C94" s="108">
        <v>32440.9</v>
      </c>
      <c r="D94" s="108">
        <v>-0.108359649920238</v>
      </c>
      <c r="E94" s="108">
        <v>-4.84242284807051E-2</v>
      </c>
      <c r="F94" s="108">
        <v>-1.6467170981885899</v>
      </c>
      <c r="G94" s="108">
        <v>9.1477388132638698E-2</v>
      </c>
      <c r="H94" s="108">
        <v>0.44058285604184499</v>
      </c>
      <c r="I94" s="108">
        <v>1.08118368540649</v>
      </c>
      <c r="J94" s="108">
        <v>-0.42384431144641499</v>
      </c>
      <c r="K94" s="108">
        <v>1.1462685375891799</v>
      </c>
      <c r="L94" s="108" t="s">
        <v>1070</v>
      </c>
      <c r="M94" s="108" t="s">
        <v>1076</v>
      </c>
      <c r="N94" s="108" t="s">
        <v>1080</v>
      </c>
      <c r="O94" s="108" t="s">
        <v>1070</v>
      </c>
      <c r="P94" s="108" t="s">
        <v>1076</v>
      </c>
      <c r="Q94" s="108" t="s">
        <v>1071</v>
      </c>
      <c r="R94" s="108" t="s">
        <v>1072</v>
      </c>
      <c r="S94" s="108" t="s">
        <v>1071</v>
      </c>
      <c r="T94" s="108" t="s">
        <v>1073</v>
      </c>
      <c r="U94" s="108">
        <v>160</v>
      </c>
      <c r="V94" s="108">
        <v>-0.62028493403891405</v>
      </c>
      <c r="W94" s="108">
        <v>-0.806181006659482</v>
      </c>
      <c r="X94" s="108">
        <v>-1.04147612128705</v>
      </c>
      <c r="Y94" s="108">
        <v>-1.0093555889721499</v>
      </c>
      <c r="Z94" s="108">
        <v>-0.98418919944994598</v>
      </c>
      <c r="AA94" s="108">
        <v>-1.0240933825743801</v>
      </c>
      <c r="AB94" s="108">
        <v>-0.71980040092069297</v>
      </c>
      <c r="AC94" s="108">
        <v>-0.30285533554824501</v>
      </c>
      <c r="AD94" s="108">
        <v>-4.5240550385302399E-2</v>
      </c>
      <c r="AE94" s="108">
        <v>-0.37850148540199702</v>
      </c>
      <c r="AF94" s="108">
        <v>-0.116509996661625</v>
      </c>
      <c r="AG94" s="108">
        <v>0.47740496667881899</v>
      </c>
      <c r="AH94" s="108">
        <v>0.29675923070236199</v>
      </c>
      <c r="AI94">
        <v>-0.108359649920238</v>
      </c>
    </row>
    <row r="95" spans="1:35" x14ac:dyDescent="0.25">
      <c r="A95" s="108" t="s">
        <v>1264</v>
      </c>
      <c r="B95" s="108" t="s">
        <v>1265</v>
      </c>
      <c r="C95" s="108">
        <v>27641.599999999999</v>
      </c>
      <c r="D95" s="108">
        <v>4.1021098950425001E-2</v>
      </c>
      <c r="E95" s="108">
        <v>1.1762561467502399</v>
      </c>
      <c r="F95" s="108">
        <v>-1.6467170981885899</v>
      </c>
      <c r="G95" s="108">
        <v>-0.23574344033957001</v>
      </c>
      <c r="H95" s="108">
        <v>0.75564873780208197</v>
      </c>
      <c r="I95" s="108">
        <v>0.61073383771803702</v>
      </c>
      <c r="J95" s="108">
        <v>-0.42466528515062701</v>
      </c>
      <c r="K95" s="108">
        <v>0.820194469160895</v>
      </c>
      <c r="L95" s="108" t="s">
        <v>1070</v>
      </c>
      <c r="M95" s="108" t="s">
        <v>1071</v>
      </c>
      <c r="N95" s="108" t="s">
        <v>1080</v>
      </c>
      <c r="O95" s="108" t="s">
        <v>1072</v>
      </c>
      <c r="P95" s="108" t="s">
        <v>1071</v>
      </c>
      <c r="Q95" s="108" t="s">
        <v>1076</v>
      </c>
      <c r="R95" s="108" t="s">
        <v>1072</v>
      </c>
      <c r="S95" s="108" t="s">
        <v>1071</v>
      </c>
      <c r="T95" s="108" t="s">
        <v>1073</v>
      </c>
      <c r="U95" s="108">
        <v>150</v>
      </c>
      <c r="V95" s="108">
        <v>-0.37152678549173201</v>
      </c>
      <c r="W95" s="108">
        <v>-0.353090894570461</v>
      </c>
      <c r="X95" s="108">
        <v>-0.61835782654272997</v>
      </c>
      <c r="Y95" s="108">
        <v>-0.82729059566819696</v>
      </c>
      <c r="Z95" s="108">
        <v>-0.73463924483850895</v>
      </c>
      <c r="AA95" s="108">
        <v>-0.58099959339406704</v>
      </c>
      <c r="AB95" s="108">
        <v>-0.26623050431619699</v>
      </c>
      <c r="AC95" s="108">
        <v>5.8468332907150103E-2</v>
      </c>
      <c r="AD95" s="108">
        <v>1.0351093804417399E-2</v>
      </c>
      <c r="AE95" s="108">
        <v>-0.309459630982304</v>
      </c>
      <c r="AF95" s="108">
        <v>0.108608972705109</v>
      </c>
      <c r="AG95" s="108">
        <v>0.581523075148766</v>
      </c>
      <c r="AH95" s="108">
        <v>0.20764937950485801</v>
      </c>
      <c r="AI95">
        <v>4.1021098950425001E-2</v>
      </c>
    </row>
    <row r="96" spans="1:35" x14ac:dyDescent="0.25">
      <c r="A96" s="108" t="s">
        <v>1266</v>
      </c>
      <c r="B96" s="108" t="s">
        <v>1267</v>
      </c>
      <c r="C96" s="108">
        <v>12788.3</v>
      </c>
      <c r="D96" s="108">
        <v>1.8488012989468201</v>
      </c>
      <c r="E96" s="108">
        <v>1.4654739664824601</v>
      </c>
      <c r="F96" s="108">
        <v>-1.25690077390969</v>
      </c>
      <c r="G96" s="108">
        <v>0.88562499605192102</v>
      </c>
      <c r="H96" s="108">
        <v>-0.176396599988595</v>
      </c>
      <c r="I96" s="108">
        <v>-0.341094054824992</v>
      </c>
      <c r="J96" s="108">
        <v>-0.59932197015255195</v>
      </c>
      <c r="K96" s="108">
        <v>-0.40563479348997</v>
      </c>
      <c r="L96" s="108" t="s">
        <v>1105</v>
      </c>
      <c r="M96" s="108" t="s">
        <v>1071</v>
      </c>
      <c r="N96" s="108" t="s">
        <v>1080</v>
      </c>
      <c r="O96" s="108" t="s">
        <v>1071</v>
      </c>
      <c r="P96" s="108" t="s">
        <v>1070</v>
      </c>
      <c r="Q96" s="108" t="s">
        <v>1070</v>
      </c>
      <c r="R96" s="108" t="s">
        <v>1072</v>
      </c>
      <c r="S96" s="108" t="s">
        <v>1072</v>
      </c>
      <c r="T96" s="108" t="s">
        <v>1073</v>
      </c>
      <c r="U96" s="108">
        <v>14</v>
      </c>
      <c r="V96" s="108">
        <v>0.104010650431637</v>
      </c>
      <c r="W96" s="108">
        <v>6.2847946018925599E-2</v>
      </c>
      <c r="X96" s="108">
        <v>-0.72860332353021395</v>
      </c>
      <c r="Y96" s="108">
        <v>-0.82383579437082199</v>
      </c>
      <c r="Z96" s="108">
        <v>-0.31793349368319501</v>
      </c>
      <c r="AA96" s="108">
        <v>-0.43158501416760497</v>
      </c>
      <c r="AB96" s="108">
        <v>-0.106328626250208</v>
      </c>
      <c r="AC96" s="108">
        <v>0.55211160570342199</v>
      </c>
      <c r="AD96" s="108">
        <v>0.43854086128345199</v>
      </c>
      <c r="AE96" s="108">
        <v>8.2075760496787997E-2</v>
      </c>
      <c r="AF96" s="108">
        <v>0.71934613798332103</v>
      </c>
      <c r="AG96" s="108">
        <v>1.5129016040007599</v>
      </c>
      <c r="AH96" s="108">
        <v>2.6005946701967901</v>
      </c>
      <c r="AI96">
        <v>1.8488012989468201</v>
      </c>
    </row>
    <row r="97" spans="1:35" x14ac:dyDescent="0.25">
      <c r="A97" s="108" t="s">
        <v>1268</v>
      </c>
      <c r="B97" s="108" t="s">
        <v>1269</v>
      </c>
      <c r="C97" s="108">
        <v>12440.7</v>
      </c>
      <c r="D97" s="108">
        <v>-1.19566748354543</v>
      </c>
      <c r="E97" s="108">
        <v>-0.37566186535134499</v>
      </c>
      <c r="F97" s="108">
        <v>-1.6467170981885899</v>
      </c>
      <c r="G97" s="108">
        <v>0.95457063320078295</v>
      </c>
      <c r="H97" s="108">
        <v>0.72529609736296397</v>
      </c>
      <c r="I97" s="108">
        <v>1.8726474553743999</v>
      </c>
      <c r="J97" s="108">
        <v>0.38597007684294898</v>
      </c>
      <c r="K97" s="108">
        <v>2.2154302197968101</v>
      </c>
      <c r="L97" s="108" t="s">
        <v>1080</v>
      </c>
      <c r="M97" s="108" t="s">
        <v>1072</v>
      </c>
      <c r="N97" s="108" t="s">
        <v>1080</v>
      </c>
      <c r="O97" s="108" t="s">
        <v>1071</v>
      </c>
      <c r="P97" s="108" t="s">
        <v>1071</v>
      </c>
      <c r="Q97" s="108" t="s">
        <v>1071</v>
      </c>
      <c r="R97" s="108" t="s">
        <v>1076</v>
      </c>
      <c r="S97" s="108" t="s">
        <v>1071</v>
      </c>
      <c r="T97" s="108" t="s">
        <v>1073</v>
      </c>
      <c r="U97" s="108">
        <v>207</v>
      </c>
      <c r="V97" s="108">
        <v>-0.40223553825154501</v>
      </c>
      <c r="W97" s="108">
        <v>-0.85502538260999705</v>
      </c>
      <c r="X97" s="108">
        <v>-0.74802181661649403</v>
      </c>
      <c r="Y97" s="108">
        <v>-1.16451123021693</v>
      </c>
      <c r="Z97" s="108">
        <v>-1.2055021787784901</v>
      </c>
      <c r="AA97" s="108">
        <v>-1.26555866895981</v>
      </c>
      <c r="AB97" s="108">
        <v>-1.28154751636425</v>
      </c>
      <c r="AC97" s="108">
        <v>-0.85307079695086396</v>
      </c>
      <c r="AD97" s="108">
        <v>-0.55523914487693105</v>
      </c>
      <c r="AE97" s="108">
        <v>-0.876476231426768</v>
      </c>
      <c r="AF97" s="108">
        <v>-0.54068092359634701</v>
      </c>
      <c r="AG97" s="108">
        <v>-0.50093948271419597</v>
      </c>
      <c r="AH97" s="108">
        <v>-0.66194560039180605</v>
      </c>
      <c r="AI97">
        <v>-1.19566748354543</v>
      </c>
    </row>
    <row r="98" spans="1:35" x14ac:dyDescent="0.25">
      <c r="A98" s="108" t="s">
        <v>1270</v>
      </c>
      <c r="B98" s="108" t="s">
        <v>1271</v>
      </c>
      <c r="C98" s="108">
        <v>8421</v>
      </c>
      <c r="D98" s="108">
        <v>0.56111408005405705</v>
      </c>
      <c r="E98" s="108">
        <v>-7.1108637960032195E-2</v>
      </c>
      <c r="F98" s="108">
        <v>-0.86708444963079201</v>
      </c>
      <c r="G98" s="108">
        <v>-0.26143849852034901</v>
      </c>
      <c r="H98" s="108">
        <v>-0.36626354918024401</v>
      </c>
      <c r="I98" s="108">
        <v>0.44949068909859902</v>
      </c>
      <c r="J98" s="108">
        <v>0.39039926975864597</v>
      </c>
      <c r="K98" s="108">
        <v>0.73617252100687502</v>
      </c>
      <c r="L98" s="108" t="s">
        <v>1079</v>
      </c>
      <c r="M98" s="108" t="s">
        <v>1070</v>
      </c>
      <c r="N98" s="108" t="s">
        <v>1072</v>
      </c>
      <c r="O98" s="108" t="s">
        <v>1072</v>
      </c>
      <c r="P98" s="108" t="s">
        <v>1072</v>
      </c>
      <c r="Q98" s="108" t="s">
        <v>1076</v>
      </c>
      <c r="R98" s="108" t="s">
        <v>1076</v>
      </c>
      <c r="S98" s="108" t="s">
        <v>1076</v>
      </c>
      <c r="T98" s="108" t="s">
        <v>1073</v>
      </c>
      <c r="U98" s="108">
        <v>104</v>
      </c>
      <c r="V98" s="108">
        <v>0.390350981207647</v>
      </c>
      <c r="W98" s="108">
        <v>0.29827323374419201</v>
      </c>
      <c r="X98" s="108">
        <v>-0.14595758741461001</v>
      </c>
      <c r="Y98" s="108">
        <v>-0.27574653536810001</v>
      </c>
      <c r="Z98" s="108">
        <v>5.6609887278824302E-2</v>
      </c>
      <c r="AA98" s="108">
        <v>0.419682312434834</v>
      </c>
      <c r="AB98" s="108">
        <v>0.75790463314066603</v>
      </c>
      <c r="AC98" s="108">
        <v>0.47360684799184</v>
      </c>
      <c r="AD98" s="108">
        <v>0.64083779637334803</v>
      </c>
      <c r="AE98" s="108">
        <v>0.42881641909573198</v>
      </c>
      <c r="AF98" s="108">
        <v>0.51813835115281903</v>
      </c>
      <c r="AG98" s="108">
        <v>0.73639232798683096</v>
      </c>
      <c r="AH98" s="108">
        <v>0.73426285883599196</v>
      </c>
      <c r="AI98">
        <v>0.56111408005405705</v>
      </c>
    </row>
    <row r="99" spans="1:35" x14ac:dyDescent="0.25">
      <c r="A99" s="108" t="s">
        <v>1272</v>
      </c>
      <c r="B99" s="108" t="s">
        <v>1273</v>
      </c>
      <c r="C99" s="108">
        <v>15638</v>
      </c>
      <c r="D99" s="108">
        <v>1.3665113931673001</v>
      </c>
      <c r="E99" s="108">
        <v>-5.9811475103709599E-2</v>
      </c>
      <c r="F99" s="108">
        <v>-1.6467170981885899</v>
      </c>
      <c r="G99" s="108">
        <v>0.79877366453073195</v>
      </c>
      <c r="H99" s="108">
        <v>0.14814811093606201</v>
      </c>
      <c r="I99" s="108">
        <v>0.82607571883081099</v>
      </c>
      <c r="J99" s="108">
        <v>-0.33729590826072398</v>
      </c>
      <c r="K99" s="108">
        <v>-0.27102524365509401</v>
      </c>
      <c r="L99" s="108" t="s">
        <v>1105</v>
      </c>
      <c r="M99" s="108" t="s">
        <v>1070</v>
      </c>
      <c r="N99" s="108" t="s">
        <v>1080</v>
      </c>
      <c r="O99" s="108" t="s">
        <v>1076</v>
      </c>
      <c r="P99" s="108" t="s">
        <v>1070</v>
      </c>
      <c r="Q99" s="108" t="s">
        <v>1076</v>
      </c>
      <c r="R99" s="108" t="s">
        <v>1070</v>
      </c>
      <c r="S99" s="108" t="s">
        <v>1072</v>
      </c>
      <c r="T99" s="108" t="s">
        <v>1073</v>
      </c>
      <c r="U99" s="108">
        <v>25</v>
      </c>
      <c r="V99" s="108">
        <v>7.5125422416368104E-2</v>
      </c>
      <c r="W99" s="108">
        <v>0.41622386699039399</v>
      </c>
      <c r="X99" s="108">
        <v>0.23625950509552901</v>
      </c>
      <c r="Y99" s="108">
        <v>-2.82647233245969E-2</v>
      </c>
      <c r="Z99" s="108">
        <v>0.425015131274672</v>
      </c>
      <c r="AA99" s="108">
        <v>0.38920254256424103</v>
      </c>
      <c r="AB99" s="108">
        <v>0.22809217846727101</v>
      </c>
      <c r="AC99" s="108">
        <v>0.83619159589526904</v>
      </c>
      <c r="AD99" s="108">
        <v>0.97609377389428098</v>
      </c>
      <c r="AE99" s="108">
        <v>0.86541418229087397</v>
      </c>
      <c r="AF99" s="108">
        <v>1.25953269569097</v>
      </c>
      <c r="AG99" s="108">
        <v>1.40084240611533</v>
      </c>
      <c r="AH99" s="108">
        <v>1.3466522436946899</v>
      </c>
      <c r="AI99">
        <v>1.3665113931673001</v>
      </c>
    </row>
    <row r="100" spans="1:35" x14ac:dyDescent="0.25">
      <c r="A100" s="108" t="s">
        <v>1274</v>
      </c>
      <c r="B100" s="108" t="s">
        <v>1275</v>
      </c>
      <c r="C100" s="108">
        <v>17879.5</v>
      </c>
      <c r="D100" s="108">
        <v>0.12977580307287101</v>
      </c>
      <c r="E100" s="108">
        <v>8.2532788369452E-3</v>
      </c>
      <c r="F100" s="108">
        <v>-1.6467170981885899</v>
      </c>
      <c r="G100" s="108">
        <v>-1.40252764707595</v>
      </c>
      <c r="H100" s="108">
        <v>0.18088912879501601</v>
      </c>
      <c r="I100" s="108">
        <v>1.3858470187060199</v>
      </c>
      <c r="J100" s="108">
        <v>-0.83025900720673496</v>
      </c>
      <c r="K100" s="108">
        <v>7.3049978081821704E-2</v>
      </c>
      <c r="L100" s="108" t="s">
        <v>1070</v>
      </c>
      <c r="M100" s="108" t="s">
        <v>1076</v>
      </c>
      <c r="N100" s="108" t="s">
        <v>1080</v>
      </c>
      <c r="O100" s="108" t="s">
        <v>1080</v>
      </c>
      <c r="P100" s="108" t="s">
        <v>1076</v>
      </c>
      <c r="Q100" s="108" t="s">
        <v>1071</v>
      </c>
      <c r="R100" s="108" t="s">
        <v>1080</v>
      </c>
      <c r="S100" s="108" t="s">
        <v>1070</v>
      </c>
      <c r="T100" s="108" t="s">
        <v>1073</v>
      </c>
      <c r="U100" s="108">
        <v>139</v>
      </c>
      <c r="V100" s="108">
        <v>2.09561598402613E-3</v>
      </c>
      <c r="W100" s="108">
        <v>-0.246950225640687</v>
      </c>
      <c r="X100" s="108">
        <v>-0.60178731735975</v>
      </c>
      <c r="Y100" s="108">
        <v>-0.80373061323624595</v>
      </c>
      <c r="Z100" s="108">
        <v>-0.51790731669819201</v>
      </c>
      <c r="AA100" s="108">
        <v>-0.20802932134638</v>
      </c>
      <c r="AB100" s="108">
        <v>-3.4391234863458603E-2</v>
      </c>
      <c r="AC100" s="108">
        <v>0.501982363905211</v>
      </c>
      <c r="AD100" s="108">
        <v>0.84741704382706395</v>
      </c>
      <c r="AE100" s="108">
        <v>0.53534832557408596</v>
      </c>
      <c r="AF100" s="108">
        <v>0.54139461871010197</v>
      </c>
      <c r="AG100" s="108">
        <v>0.51033395305279305</v>
      </c>
      <c r="AH100" s="108">
        <v>0.30078454041496699</v>
      </c>
      <c r="AI100">
        <v>0.12977580307287101</v>
      </c>
    </row>
    <row r="101" spans="1:35" x14ac:dyDescent="0.25">
      <c r="A101" s="108" t="s">
        <v>1276</v>
      </c>
      <c r="B101" s="108" t="s">
        <v>1277</v>
      </c>
      <c r="C101" s="108">
        <v>36946.400000000001</v>
      </c>
      <c r="D101" s="108">
        <v>0.61574203034407204</v>
      </c>
      <c r="E101" s="108">
        <v>0.36422651386674898</v>
      </c>
      <c r="F101" s="108">
        <v>-0.477268125351893</v>
      </c>
      <c r="G101" s="108">
        <v>0.514911962178904</v>
      </c>
      <c r="H101" s="108">
        <v>0.43489665902546598</v>
      </c>
      <c r="I101" s="108">
        <v>0.92846515362479398</v>
      </c>
      <c r="J101" s="108">
        <v>-3.6888527553014E-2</v>
      </c>
      <c r="K101" s="108">
        <v>-1.11072801163579</v>
      </c>
      <c r="L101" s="108" t="s">
        <v>1079</v>
      </c>
      <c r="M101" s="108" t="s">
        <v>1076</v>
      </c>
      <c r="N101" s="108" t="s">
        <v>1072</v>
      </c>
      <c r="O101" s="108" t="s">
        <v>1070</v>
      </c>
      <c r="P101" s="108" t="s">
        <v>1076</v>
      </c>
      <c r="Q101" s="108" t="s">
        <v>1076</v>
      </c>
      <c r="R101" s="108" t="s">
        <v>1070</v>
      </c>
      <c r="S101" s="108" t="s">
        <v>1080</v>
      </c>
      <c r="T101" s="108" t="s">
        <v>1073</v>
      </c>
      <c r="U101" s="108">
        <v>98</v>
      </c>
      <c r="V101" s="108">
        <v>-0.16584249795606701</v>
      </c>
      <c r="W101" s="108">
        <v>-6.2182652962994196E-3</v>
      </c>
      <c r="X101" s="108">
        <v>-1.7646088594555701E-2</v>
      </c>
      <c r="Y101" s="108">
        <v>-0.100581712874051</v>
      </c>
      <c r="Z101" s="108">
        <v>-8.6995086676735098E-2</v>
      </c>
      <c r="AA101" s="108">
        <v>0.14191557389852699</v>
      </c>
      <c r="AB101" s="108">
        <v>0.80696924283359095</v>
      </c>
      <c r="AC101" s="108">
        <v>1.10053314657928</v>
      </c>
      <c r="AD101" s="108">
        <v>1.0127311929761</v>
      </c>
      <c r="AE101" s="108">
        <v>0.75596296013272302</v>
      </c>
      <c r="AF101" s="108">
        <v>1.0220367667261601</v>
      </c>
      <c r="AG101" s="108">
        <v>1.1730234005904601</v>
      </c>
      <c r="AH101" s="108">
        <v>0.84486283690424502</v>
      </c>
      <c r="AI101">
        <v>0.61574203034407204</v>
      </c>
    </row>
    <row r="102" spans="1:35" x14ac:dyDescent="0.25">
      <c r="A102" s="108" t="s">
        <v>1278</v>
      </c>
      <c r="B102" s="108" t="s">
        <v>1279</v>
      </c>
      <c r="C102" s="108">
        <v>4549.5</v>
      </c>
      <c r="D102" s="108">
        <v>-0.73577294835524398</v>
      </c>
      <c r="E102" s="108">
        <v>-0.29698551195626</v>
      </c>
      <c r="F102" s="108">
        <v>-8.7451801072993204E-2</v>
      </c>
      <c r="G102" s="108">
        <v>0.83572678440519899</v>
      </c>
      <c r="H102" s="108">
        <v>0.36680863499835598</v>
      </c>
      <c r="I102" s="108">
        <v>1.52100726312674</v>
      </c>
      <c r="J102" s="108">
        <v>1.67593562302695</v>
      </c>
      <c r="K102" s="108">
        <v>-2.3363134098939602</v>
      </c>
      <c r="L102" s="108" t="s">
        <v>1080</v>
      </c>
      <c r="M102" s="108" t="s">
        <v>1070</v>
      </c>
      <c r="N102" s="108" t="s">
        <v>1070</v>
      </c>
      <c r="O102" s="108" t="s">
        <v>1076</v>
      </c>
      <c r="P102" s="108" t="s">
        <v>1076</v>
      </c>
      <c r="Q102" s="108" t="s">
        <v>1071</v>
      </c>
      <c r="R102" s="108" t="s">
        <v>1071</v>
      </c>
      <c r="S102" s="108" t="s">
        <v>1080</v>
      </c>
      <c r="T102" s="108" t="s">
        <v>1073</v>
      </c>
      <c r="U102" s="108">
        <v>198</v>
      </c>
      <c r="V102" s="108">
        <v>-1.0920846942525</v>
      </c>
      <c r="W102" s="108">
        <v>-1.1692003326840399</v>
      </c>
      <c r="X102" s="108">
        <v>-1.3179406034503001</v>
      </c>
      <c r="Y102" s="108">
        <v>-1.5122857729939001</v>
      </c>
      <c r="Z102" s="108">
        <v>-1.46361911922957</v>
      </c>
      <c r="AA102" s="108">
        <v>-1.3583861142491001</v>
      </c>
      <c r="AB102" s="108">
        <v>-1.04950890697872</v>
      </c>
      <c r="AC102" s="108">
        <v>-0.86269399553159798</v>
      </c>
      <c r="AD102" s="108">
        <v>-0.81291571294790099</v>
      </c>
      <c r="AE102" s="108">
        <v>-0.81153868898627002</v>
      </c>
      <c r="AF102" s="108">
        <v>-0.50492869422174003</v>
      </c>
      <c r="AG102" s="108">
        <v>-0.256840419682905</v>
      </c>
      <c r="AH102" s="108">
        <v>-0.26282700074612603</v>
      </c>
      <c r="AI102">
        <v>-0.73577294835524398</v>
      </c>
    </row>
    <row r="103" spans="1:35" x14ac:dyDescent="0.25">
      <c r="A103" s="108" t="s">
        <v>1280</v>
      </c>
      <c r="B103" s="108" t="s">
        <v>1281</v>
      </c>
      <c r="C103" s="108">
        <v>1765.7</v>
      </c>
      <c r="D103" s="108">
        <v>-0.25226966261949801</v>
      </c>
      <c r="E103" s="108">
        <v>3.5009855170084099E-2</v>
      </c>
      <c r="F103" s="108">
        <v>0.69218084748480502</v>
      </c>
      <c r="G103" s="108">
        <v>-0.67381189289138799</v>
      </c>
      <c r="H103" s="108">
        <v>1.4964848347142701</v>
      </c>
      <c r="I103" s="108">
        <v>1.7810510495982199</v>
      </c>
      <c r="J103" s="108">
        <v>1.58277982773676</v>
      </c>
      <c r="K103" s="108">
        <v>-1.5676196339558699</v>
      </c>
      <c r="L103" s="108" t="s">
        <v>1072</v>
      </c>
      <c r="M103" s="108" t="s">
        <v>1076</v>
      </c>
      <c r="N103" s="108" t="s">
        <v>1076</v>
      </c>
      <c r="O103" s="108" t="s">
        <v>1072</v>
      </c>
      <c r="P103" s="108" t="s">
        <v>1071</v>
      </c>
      <c r="Q103" s="108" t="s">
        <v>1071</v>
      </c>
      <c r="R103" s="108" t="s">
        <v>1071</v>
      </c>
      <c r="S103" s="108" t="s">
        <v>1080</v>
      </c>
      <c r="T103" s="108" t="s">
        <v>1073</v>
      </c>
      <c r="U103" s="108">
        <v>168</v>
      </c>
      <c r="V103" s="108">
        <v>-0.74871104894934004</v>
      </c>
      <c r="W103" s="108">
        <v>-0.58350102641697799</v>
      </c>
      <c r="X103" s="108">
        <v>-0.79766425277729802</v>
      </c>
      <c r="Y103" s="108">
        <v>-1.24714804177063</v>
      </c>
      <c r="Z103" s="108">
        <v>-1.1356260554900299</v>
      </c>
      <c r="AA103" s="108">
        <v>-0.88656428795000697</v>
      </c>
      <c r="AB103" s="108">
        <v>-0.60865707667119695</v>
      </c>
      <c r="AC103" s="108">
        <v>-0.79468569385197096</v>
      </c>
      <c r="AD103" s="108">
        <v>-0.82554917079190704</v>
      </c>
      <c r="AE103" s="108">
        <v>-0.91967707099343998</v>
      </c>
      <c r="AF103" s="108">
        <v>-0.726848839795735</v>
      </c>
      <c r="AG103" s="108">
        <v>-0.24740849036655599</v>
      </c>
      <c r="AH103" s="108">
        <v>-9.6366449064486603E-2</v>
      </c>
      <c r="AI103">
        <v>-0.25226966261949801</v>
      </c>
    </row>
    <row r="104" spans="1:35" x14ac:dyDescent="0.25">
      <c r="A104" s="108" t="s">
        <v>1282</v>
      </c>
      <c r="B104" s="108" t="s">
        <v>1283</v>
      </c>
      <c r="C104" s="108">
        <v>3270.9</v>
      </c>
      <c r="D104" s="108">
        <v>0.12432204112077</v>
      </c>
      <c r="E104" s="108">
        <v>-4.6728254246600501E-2</v>
      </c>
      <c r="F104" s="108">
        <v>-8.7451801072993204E-2</v>
      </c>
      <c r="G104" s="108">
        <v>0.248704948729387</v>
      </c>
      <c r="H104" s="108">
        <v>3.8099521804323702E-2</v>
      </c>
      <c r="I104" s="108">
        <v>-0.25266573049803198</v>
      </c>
      <c r="J104" s="108">
        <v>0.47105102685449801</v>
      </c>
      <c r="K104" s="108">
        <v>-0.16576132482300099</v>
      </c>
      <c r="L104" s="108" t="s">
        <v>1070</v>
      </c>
      <c r="M104" s="108" t="s">
        <v>1076</v>
      </c>
      <c r="N104" s="108" t="s">
        <v>1070</v>
      </c>
      <c r="O104" s="108" t="s">
        <v>1070</v>
      </c>
      <c r="P104" s="108" t="s">
        <v>1070</v>
      </c>
      <c r="Q104" s="108" t="s">
        <v>1070</v>
      </c>
      <c r="R104" s="108" t="s">
        <v>1076</v>
      </c>
      <c r="S104" s="108" t="s">
        <v>1070</v>
      </c>
      <c r="T104" s="108" t="s">
        <v>1073</v>
      </c>
      <c r="U104" s="108">
        <v>140</v>
      </c>
      <c r="V104" s="108">
        <v>-0.36107567667992402</v>
      </c>
      <c r="W104" s="108">
        <v>-0.71441791444309999</v>
      </c>
      <c r="X104" s="108">
        <v>-0.729132811597206</v>
      </c>
      <c r="Y104" s="108">
        <v>-0.65283725835372597</v>
      </c>
      <c r="Z104" s="108">
        <v>-0.80026350541350899</v>
      </c>
      <c r="AA104" s="108">
        <v>-0.38355952137224397</v>
      </c>
      <c r="AB104" s="108">
        <v>-5.1805044203361898E-2</v>
      </c>
      <c r="AC104" s="108">
        <v>0.36880534957442901</v>
      </c>
      <c r="AD104" s="108">
        <v>0.30579339760012703</v>
      </c>
      <c r="AE104" s="108">
        <v>-0.31311199832071801</v>
      </c>
      <c r="AF104" s="108">
        <v>-0.57620738482490497</v>
      </c>
      <c r="AG104" s="108">
        <v>-0.217063675117732</v>
      </c>
      <c r="AH104" s="108">
        <v>0.110443271320484</v>
      </c>
      <c r="AI104">
        <v>0.12432204112077</v>
      </c>
    </row>
    <row r="105" spans="1:35" x14ac:dyDescent="0.25">
      <c r="A105" s="108" t="s">
        <v>1284</v>
      </c>
      <c r="B105" s="108" t="s">
        <v>1285</v>
      </c>
      <c r="C105" s="108">
        <v>4310.8</v>
      </c>
      <c r="D105" s="108">
        <v>-0.29630672577831302</v>
      </c>
      <c r="E105" s="108">
        <v>9.8721772120760401E-2</v>
      </c>
      <c r="F105" s="108">
        <v>0.69218084748480502</v>
      </c>
      <c r="G105" s="108">
        <v>0.124779391890459</v>
      </c>
      <c r="H105" s="108">
        <v>0.73247160729310201</v>
      </c>
      <c r="I105" s="108">
        <v>-0.61233184001429697</v>
      </c>
      <c r="J105" s="108">
        <v>-0.80181835906779797</v>
      </c>
      <c r="K105" s="108">
        <v>0.68925106374656797</v>
      </c>
      <c r="L105" s="108" t="s">
        <v>1072</v>
      </c>
      <c r="M105" s="108" t="s">
        <v>1076</v>
      </c>
      <c r="N105" s="108" t="s">
        <v>1076</v>
      </c>
      <c r="O105" s="108" t="s">
        <v>1070</v>
      </c>
      <c r="P105" s="108" t="s">
        <v>1071</v>
      </c>
      <c r="Q105" s="108" t="s">
        <v>1072</v>
      </c>
      <c r="R105" s="108" t="s">
        <v>1072</v>
      </c>
      <c r="S105" s="108" t="s">
        <v>1076</v>
      </c>
      <c r="T105" s="108" t="s">
        <v>1073</v>
      </c>
      <c r="U105" s="108">
        <v>172</v>
      </c>
      <c r="V105" s="108">
        <v>-0.52897486335766097</v>
      </c>
      <c r="W105" s="108">
        <v>-0.69647915602663801</v>
      </c>
      <c r="X105" s="108">
        <v>-0.78166289811212897</v>
      </c>
      <c r="Y105" s="108">
        <v>-0.59140573344023395</v>
      </c>
      <c r="Z105" s="108">
        <v>-0.67662730850979702</v>
      </c>
      <c r="AA105" s="108">
        <v>-0.14578356726406999</v>
      </c>
      <c r="AB105" s="108">
        <v>6.2877093556085104E-2</v>
      </c>
      <c r="AC105" s="108">
        <v>-0.61456657978978602</v>
      </c>
      <c r="AD105" s="108">
        <v>-0.48914377541848902</v>
      </c>
      <c r="AE105" s="108">
        <v>-0.71688438658907105</v>
      </c>
      <c r="AF105" s="108">
        <v>-0.97286427519442797</v>
      </c>
      <c r="AG105" s="108">
        <v>-0.63856906071984798</v>
      </c>
      <c r="AH105" s="108">
        <v>-0.41512739121286202</v>
      </c>
      <c r="AI105">
        <v>-0.29630672577831302</v>
      </c>
    </row>
    <row r="106" spans="1:35" x14ac:dyDescent="0.25">
      <c r="A106" s="108" t="s">
        <v>1286</v>
      </c>
      <c r="B106" s="108" t="s">
        <v>1287</v>
      </c>
      <c r="C106" s="108">
        <v>5423.1</v>
      </c>
      <c r="D106" s="108">
        <v>0.392736755204321</v>
      </c>
      <c r="E106" s="108">
        <v>-0.24891052872108099</v>
      </c>
      <c r="F106" s="108">
        <v>-1.25690077390969</v>
      </c>
      <c r="G106" s="108">
        <v>1.0641321094929199</v>
      </c>
      <c r="H106" s="108">
        <v>0.20968806560115399</v>
      </c>
      <c r="I106" s="108">
        <v>0.67225600177821099</v>
      </c>
      <c r="J106" s="108">
        <v>1.13853186261779</v>
      </c>
      <c r="K106" s="108">
        <v>-0.58768576947817397</v>
      </c>
      <c r="L106" s="108" t="s">
        <v>1076</v>
      </c>
      <c r="M106" s="108" t="s">
        <v>1070</v>
      </c>
      <c r="N106" s="108" t="s">
        <v>1080</v>
      </c>
      <c r="O106" s="108" t="s">
        <v>1071</v>
      </c>
      <c r="P106" s="108" t="s">
        <v>1076</v>
      </c>
      <c r="Q106" s="108" t="s">
        <v>1076</v>
      </c>
      <c r="R106" s="108" t="s">
        <v>1071</v>
      </c>
      <c r="S106" s="108" t="s">
        <v>1072</v>
      </c>
      <c r="T106" s="108" t="s">
        <v>1073</v>
      </c>
      <c r="U106" s="108">
        <v>119</v>
      </c>
      <c r="V106" s="108">
        <v>0.30182961377555501</v>
      </c>
      <c r="W106" s="108">
        <v>0.70775129299227901</v>
      </c>
      <c r="X106" s="108">
        <v>-6.8324140506338199E-2</v>
      </c>
      <c r="Y106" s="108">
        <v>-4.1960974516443601E-2</v>
      </c>
      <c r="Z106" s="108">
        <v>0.302945227241673</v>
      </c>
      <c r="AA106" s="108">
        <v>0.88706055466757405</v>
      </c>
      <c r="AB106" s="108">
        <v>0.53973417159694004</v>
      </c>
      <c r="AC106" s="108">
        <v>0.853242242378774</v>
      </c>
      <c r="AD106" s="108">
        <v>0.214145284052665</v>
      </c>
      <c r="AE106" s="108">
        <v>-0.35394143449948001</v>
      </c>
      <c r="AF106" s="108">
        <v>-0.50440197264086895</v>
      </c>
      <c r="AG106" s="108">
        <v>0.130169257739986</v>
      </c>
      <c r="AH106" s="108">
        <v>-3.4738380503996601E-3</v>
      </c>
      <c r="AI106">
        <v>0.392736755204321</v>
      </c>
    </row>
    <row r="107" spans="1:35" x14ac:dyDescent="0.25">
      <c r="A107" s="108" t="s">
        <v>1288</v>
      </c>
      <c r="B107" s="108" t="s">
        <v>1289</v>
      </c>
      <c r="C107" s="108">
        <v>1469.9</v>
      </c>
      <c r="D107" s="108">
        <v>-0.31681233810600001</v>
      </c>
      <c r="E107" s="108">
        <v>-0.74866657831066497</v>
      </c>
      <c r="F107" s="108">
        <v>-0.477268125351893</v>
      </c>
      <c r="G107" s="108">
        <v>0.99259231791174096</v>
      </c>
      <c r="H107" s="108">
        <v>0.77168458647225602</v>
      </c>
      <c r="I107" s="108">
        <v>0.95488559845473497</v>
      </c>
      <c r="J107" s="108">
        <v>2.1996479424966</v>
      </c>
      <c r="K107" s="108"/>
      <c r="L107" s="108" t="s">
        <v>1072</v>
      </c>
      <c r="M107" s="108" t="s">
        <v>1080</v>
      </c>
      <c r="N107" s="108" t="s">
        <v>1072</v>
      </c>
      <c r="O107" s="108" t="s">
        <v>1071</v>
      </c>
      <c r="P107" s="108" t="s">
        <v>1071</v>
      </c>
      <c r="Q107" s="108" t="s">
        <v>1076</v>
      </c>
      <c r="R107" s="108" t="s">
        <v>1071</v>
      </c>
      <c r="S107" s="108" t="s">
        <v>1083</v>
      </c>
      <c r="T107" s="108" t="s">
        <v>1073</v>
      </c>
      <c r="U107" s="108">
        <v>175</v>
      </c>
      <c r="V107" s="108">
        <v>0.28615959098390997</v>
      </c>
      <c r="W107" s="108">
        <v>0.29633775247692601</v>
      </c>
      <c r="X107" s="108">
        <v>-1.36907411822822</v>
      </c>
      <c r="Y107" s="108">
        <v>-1.1157832919231201</v>
      </c>
      <c r="Z107" s="108">
        <v>-0.72886819950196002</v>
      </c>
      <c r="AA107" s="108">
        <v>-1.37807597728334</v>
      </c>
      <c r="AB107" s="108">
        <v>0.13841118844928199</v>
      </c>
      <c r="AC107" s="108">
        <v>0.57816991798283301</v>
      </c>
      <c r="AD107" s="108">
        <v>0.34509403652109899</v>
      </c>
      <c r="AE107" s="108">
        <v>8.8928265133518206E-3</v>
      </c>
      <c r="AF107" s="108">
        <v>0.17646181611251599</v>
      </c>
      <c r="AG107" s="108">
        <v>0.922320874502077</v>
      </c>
      <c r="AH107" s="108">
        <v>0.59005766478698096</v>
      </c>
      <c r="AI107">
        <v>-0.31681233810600001</v>
      </c>
    </row>
    <row r="108" spans="1:35" x14ac:dyDescent="0.25">
      <c r="A108" s="108" t="s">
        <v>1290</v>
      </c>
      <c r="B108" s="108" t="s">
        <v>1291</v>
      </c>
      <c r="C108" s="108">
        <v>6534.3</v>
      </c>
      <c r="D108" s="108">
        <v>1.1218368444923501</v>
      </c>
      <c r="E108" s="108">
        <v>-0.25162241286451897</v>
      </c>
      <c r="F108" s="108">
        <v>-0.477268125351893</v>
      </c>
      <c r="G108" s="108">
        <v>0.99871673494428803</v>
      </c>
      <c r="H108" s="108">
        <v>-0.57277821505785997</v>
      </c>
      <c r="I108" s="108">
        <v>-0.489212610860287</v>
      </c>
      <c r="J108" s="108">
        <v>0.13611515396942001</v>
      </c>
      <c r="K108" s="108">
        <v>-0.95304012160164697</v>
      </c>
      <c r="L108" s="108" t="s">
        <v>1105</v>
      </c>
      <c r="M108" s="108" t="s">
        <v>1070</v>
      </c>
      <c r="N108" s="108" t="s">
        <v>1072</v>
      </c>
      <c r="O108" s="108" t="s">
        <v>1071</v>
      </c>
      <c r="P108" s="108" t="s">
        <v>1072</v>
      </c>
      <c r="Q108" s="108" t="s">
        <v>1072</v>
      </c>
      <c r="R108" s="108" t="s">
        <v>1076</v>
      </c>
      <c r="S108" s="108" t="s">
        <v>1080</v>
      </c>
      <c r="T108" s="108" t="s">
        <v>1073</v>
      </c>
      <c r="U108" s="108">
        <v>46</v>
      </c>
      <c r="V108" s="108">
        <v>1.0912512729196999</v>
      </c>
      <c r="W108" s="108">
        <v>1.20653123596053</v>
      </c>
      <c r="X108" s="108">
        <v>0.83225310205936898</v>
      </c>
      <c r="Y108" s="108">
        <v>1.0078339395620901</v>
      </c>
      <c r="Z108" s="108">
        <v>1.2922524481526301</v>
      </c>
      <c r="AA108" s="108">
        <v>0.80067931177451301</v>
      </c>
      <c r="AB108" s="108">
        <v>1.18509944647777</v>
      </c>
      <c r="AC108" s="108">
        <v>1.7336652723127901</v>
      </c>
      <c r="AD108" s="108">
        <v>1.23678246713755</v>
      </c>
      <c r="AE108" s="108">
        <v>0.70361141632304103</v>
      </c>
      <c r="AF108" s="108">
        <v>1.18565126832918</v>
      </c>
      <c r="AG108" s="108">
        <v>2.0623827714410701</v>
      </c>
      <c r="AH108" s="108">
        <v>1.9578154051068599</v>
      </c>
      <c r="AI108">
        <v>1.1218368444923501</v>
      </c>
    </row>
    <row r="109" spans="1:35" x14ac:dyDescent="0.25">
      <c r="A109" s="108" t="s">
        <v>1292</v>
      </c>
      <c r="B109" s="108" t="s">
        <v>1293</v>
      </c>
      <c r="C109" s="108">
        <v>2413.6</v>
      </c>
      <c r="D109" s="108">
        <v>-0.925039368916595</v>
      </c>
      <c r="E109" s="108">
        <v>-0.398935528339665</v>
      </c>
      <c r="F109" s="108">
        <v>-8.7451801072993204E-2</v>
      </c>
      <c r="G109" s="108">
        <v>0.64670993915979702</v>
      </c>
      <c r="H109" s="108">
        <v>6.6587707644469599E-2</v>
      </c>
      <c r="I109" s="108">
        <v>-1.2265158049596701</v>
      </c>
      <c r="J109" s="108">
        <v>0.862060400769185</v>
      </c>
      <c r="K109" s="108">
        <v>-0.62143964279396702</v>
      </c>
      <c r="L109" s="108" t="s">
        <v>1080</v>
      </c>
      <c r="M109" s="108" t="s">
        <v>1072</v>
      </c>
      <c r="N109" s="108" t="s">
        <v>1070</v>
      </c>
      <c r="O109" s="108" t="s">
        <v>1076</v>
      </c>
      <c r="P109" s="108" t="s">
        <v>1070</v>
      </c>
      <c r="Q109" s="108" t="s">
        <v>1080</v>
      </c>
      <c r="R109" s="108" t="s">
        <v>1071</v>
      </c>
      <c r="S109" s="108" t="s">
        <v>1072</v>
      </c>
      <c r="T109" s="108" t="s">
        <v>1073</v>
      </c>
      <c r="U109" s="108">
        <v>203</v>
      </c>
      <c r="V109" s="108">
        <v>0.28615959098390997</v>
      </c>
      <c r="W109" s="108">
        <v>-1.13202515792784</v>
      </c>
      <c r="X109" s="108">
        <v>-1.31548491613243</v>
      </c>
      <c r="Y109" s="108">
        <v>-4.2928320716019999E-2</v>
      </c>
      <c r="Z109" s="108">
        <v>-1.19574482355825</v>
      </c>
      <c r="AA109" s="108">
        <v>-1.38693931250007</v>
      </c>
      <c r="AB109" s="108">
        <v>-1.19747537517249</v>
      </c>
      <c r="AC109" s="108">
        <v>0.57816991798283301</v>
      </c>
      <c r="AD109" s="108">
        <v>0.34509403652109899</v>
      </c>
      <c r="AE109" s="108">
        <v>8.8928265133518206E-3</v>
      </c>
      <c r="AF109" s="108">
        <v>-1.2139525112760201</v>
      </c>
      <c r="AG109" s="108">
        <v>-0.71550234906126697</v>
      </c>
      <c r="AH109" s="108">
        <v>-0.83442778108443705</v>
      </c>
      <c r="AI109">
        <v>-0.925039368916595</v>
      </c>
    </row>
    <row r="110" spans="1:35" x14ac:dyDescent="0.25">
      <c r="A110" s="108" t="s">
        <v>1294</v>
      </c>
      <c r="B110" s="108" t="s">
        <v>1295</v>
      </c>
      <c r="C110" s="108">
        <v>4507</v>
      </c>
      <c r="D110" s="108">
        <v>-0.89296112832088304</v>
      </c>
      <c r="E110" s="108">
        <v>-0.71747978014799996</v>
      </c>
      <c r="F110" s="108">
        <v>-0.86708444963079201</v>
      </c>
      <c r="G110" s="108">
        <v>0.86459845015782899</v>
      </c>
      <c r="H110" s="108">
        <v>-0.60871373175788102</v>
      </c>
      <c r="I110" s="108">
        <v>-1.1067837342636</v>
      </c>
      <c r="J110" s="108">
        <v>0.27265854505977299</v>
      </c>
      <c r="K110" s="108">
        <v>-2.3832596762099598</v>
      </c>
      <c r="L110" s="108" t="s">
        <v>1080</v>
      </c>
      <c r="M110" s="108" t="s">
        <v>1080</v>
      </c>
      <c r="N110" s="108" t="s">
        <v>1072</v>
      </c>
      <c r="O110" s="108" t="s">
        <v>1076</v>
      </c>
      <c r="P110" s="108" t="s">
        <v>1080</v>
      </c>
      <c r="Q110" s="108" t="s">
        <v>1080</v>
      </c>
      <c r="R110" s="108" t="s">
        <v>1076</v>
      </c>
      <c r="S110" s="108" t="s">
        <v>1080</v>
      </c>
      <c r="T110" s="108" t="s">
        <v>1073</v>
      </c>
      <c r="U110" s="108">
        <v>201</v>
      </c>
      <c r="V110" s="108">
        <v>1.27679909620997</v>
      </c>
      <c r="W110" s="108">
        <v>0.31198966613317902</v>
      </c>
      <c r="X110" s="108">
        <v>0.86804066085820997</v>
      </c>
      <c r="Y110" s="108">
        <v>0.30037617315672099</v>
      </c>
      <c r="Z110" s="108">
        <v>0.77154152041261703</v>
      </c>
      <c r="AA110" s="108">
        <v>0.66655837836702703</v>
      </c>
      <c r="AB110" s="108">
        <v>1.0590016254627801</v>
      </c>
      <c r="AC110" s="108">
        <v>1.8243857475746299</v>
      </c>
      <c r="AD110" s="108">
        <v>1.7066450001812199</v>
      </c>
      <c r="AE110" s="108">
        <v>0.70987562283396399</v>
      </c>
      <c r="AF110" s="108">
        <v>-0.30944921485155902</v>
      </c>
      <c r="AG110" s="108">
        <v>0.61083782227124594</v>
      </c>
      <c r="AH110" s="108">
        <v>-9.9018991314261701E-2</v>
      </c>
      <c r="AI110">
        <v>-0.89296112832088304</v>
      </c>
    </row>
    <row r="111" spans="1:35" x14ac:dyDescent="0.25">
      <c r="A111" s="108" t="s">
        <v>1296</v>
      </c>
      <c r="B111" s="108" t="s">
        <v>1297</v>
      </c>
      <c r="C111" s="108">
        <v>1410.2</v>
      </c>
      <c r="D111" s="108">
        <v>-0.25058738991464202</v>
      </c>
      <c r="E111" s="108">
        <v>-0.79404456395433498</v>
      </c>
      <c r="F111" s="108">
        <v>0.69218084748480502</v>
      </c>
      <c r="G111" s="108">
        <v>0.55771040549809903</v>
      </c>
      <c r="H111" s="108">
        <v>0.75627747239696896</v>
      </c>
      <c r="I111" s="108">
        <v>0.28985873186819999</v>
      </c>
      <c r="J111" s="108">
        <v>3.7234066890598898</v>
      </c>
      <c r="K111" s="108"/>
      <c r="L111" s="108" t="s">
        <v>1072</v>
      </c>
      <c r="M111" s="108" t="s">
        <v>1080</v>
      </c>
      <c r="N111" s="108" t="s">
        <v>1076</v>
      </c>
      <c r="O111" s="108" t="s">
        <v>1076</v>
      </c>
      <c r="P111" s="108" t="s">
        <v>1071</v>
      </c>
      <c r="Q111" s="108" t="s">
        <v>1070</v>
      </c>
      <c r="R111" s="108" t="s">
        <v>1071</v>
      </c>
      <c r="S111" s="108" t="s">
        <v>1083</v>
      </c>
      <c r="T111" s="108" t="s">
        <v>1073</v>
      </c>
      <c r="U111" s="108">
        <v>167</v>
      </c>
      <c r="V111" s="108">
        <v>0.40150690739096001</v>
      </c>
      <c r="W111" s="108">
        <v>0.31198966613317902</v>
      </c>
      <c r="X111" s="108">
        <v>0.86804066085820997</v>
      </c>
      <c r="Y111" s="108">
        <v>0.30037617315672099</v>
      </c>
      <c r="Z111" s="108">
        <v>0.77154152041261703</v>
      </c>
      <c r="AA111" s="108">
        <v>0.66655837836702703</v>
      </c>
      <c r="AB111" s="108">
        <v>1.2836455034313801</v>
      </c>
      <c r="AC111" s="108">
        <v>0.75876881335139701</v>
      </c>
      <c r="AD111" s="108">
        <v>0.69069167850696001</v>
      </c>
      <c r="AE111" s="108">
        <v>0.41304890611704798</v>
      </c>
      <c r="AF111" s="108">
        <v>-0.30343242235458401</v>
      </c>
      <c r="AG111" s="108">
        <v>-0.120556665595469</v>
      </c>
      <c r="AH111" s="108">
        <v>-0.54238014359210096</v>
      </c>
      <c r="AI111">
        <v>-0.25058738991464202</v>
      </c>
    </row>
    <row r="112" spans="1:35" x14ac:dyDescent="0.25">
      <c r="A112" s="108" t="s">
        <v>1298</v>
      </c>
      <c r="B112" s="108" t="s">
        <v>1299</v>
      </c>
      <c r="C112" s="108">
        <v>9929.4</v>
      </c>
      <c r="D112" s="108">
        <v>-0.66560854628498101</v>
      </c>
      <c r="E112" s="108">
        <v>-0.75337288047760398</v>
      </c>
      <c r="F112" s="108">
        <v>-8.7451801072993204E-2</v>
      </c>
      <c r="G112" s="108">
        <v>0.848334933738074</v>
      </c>
      <c r="H112" s="108">
        <v>-1.34761230291755</v>
      </c>
      <c r="I112" s="108">
        <v>-1.4279760469020399</v>
      </c>
      <c r="J112" s="108">
        <v>-0.17582299494008899</v>
      </c>
      <c r="K112" s="108">
        <v>-1.79384383263273</v>
      </c>
      <c r="L112" s="108" t="s">
        <v>1080</v>
      </c>
      <c r="M112" s="108" t="s">
        <v>1080</v>
      </c>
      <c r="N112" s="108" t="s">
        <v>1070</v>
      </c>
      <c r="O112" s="108" t="s">
        <v>1076</v>
      </c>
      <c r="P112" s="108" t="s">
        <v>1080</v>
      </c>
      <c r="Q112" s="108" t="s">
        <v>1080</v>
      </c>
      <c r="R112" s="108" t="s">
        <v>1070</v>
      </c>
      <c r="S112" s="108" t="s">
        <v>1080</v>
      </c>
      <c r="T112" s="108" t="s">
        <v>1073</v>
      </c>
      <c r="U112" s="108">
        <v>192</v>
      </c>
      <c r="V112" s="108">
        <v>7.1708513898013602E-3</v>
      </c>
      <c r="W112" s="108">
        <v>-0.22964292800106301</v>
      </c>
      <c r="X112" s="108">
        <v>-0.18116244365013501</v>
      </c>
      <c r="Y112" s="108">
        <v>-0.46576024408747402</v>
      </c>
      <c r="Z112" s="108">
        <v>-0.371319058205349</v>
      </c>
      <c r="AA112" s="108">
        <v>0.44020230272134397</v>
      </c>
      <c r="AB112" s="108">
        <v>0.46442166602191598</v>
      </c>
      <c r="AC112" s="108">
        <v>0.267984048175961</v>
      </c>
      <c r="AD112" s="108">
        <v>0.31282420849356701</v>
      </c>
      <c r="AE112" s="108">
        <v>-6.3069582575250305E-2</v>
      </c>
      <c r="AF112" s="108">
        <v>-0.42113543901643902</v>
      </c>
      <c r="AG112" s="108">
        <v>-0.72860541483616603</v>
      </c>
      <c r="AH112" s="108">
        <v>-0.88455248166818301</v>
      </c>
      <c r="AI112">
        <v>-0.66560854628498101</v>
      </c>
    </row>
    <row r="113" spans="1:35" x14ac:dyDescent="0.25">
      <c r="A113" s="108" t="s">
        <v>1300</v>
      </c>
      <c r="B113" s="108" t="s">
        <v>1301</v>
      </c>
      <c r="C113" s="108">
        <v>2614.6999999999998</v>
      </c>
      <c r="D113" s="108">
        <v>0.97378014411178304</v>
      </c>
      <c r="E113" s="108">
        <v>-4.2548983569056502E-2</v>
      </c>
      <c r="F113" s="108">
        <v>1.0819971717637</v>
      </c>
      <c r="G113" s="108">
        <v>-4.9287066022114497E-3</v>
      </c>
      <c r="H113" s="108">
        <v>-0.50800628797587499</v>
      </c>
      <c r="I113" s="108">
        <v>0.58634746110282798</v>
      </c>
      <c r="J113" s="108">
        <v>0.69533584955186001</v>
      </c>
      <c r="K113" s="108">
        <v>-0.100217168549008</v>
      </c>
      <c r="L113" s="108" t="s">
        <v>1105</v>
      </c>
      <c r="M113" s="108" t="s">
        <v>1076</v>
      </c>
      <c r="N113" s="108" t="s">
        <v>1071</v>
      </c>
      <c r="O113" s="108" t="s">
        <v>1070</v>
      </c>
      <c r="P113" s="108" t="s">
        <v>1072</v>
      </c>
      <c r="Q113" s="108" t="s">
        <v>1076</v>
      </c>
      <c r="R113" s="108" t="s">
        <v>1071</v>
      </c>
      <c r="S113" s="108" t="s">
        <v>1070</v>
      </c>
      <c r="T113" s="108" t="s">
        <v>1073</v>
      </c>
      <c r="U113" s="108">
        <v>66</v>
      </c>
      <c r="V113" s="108">
        <v>-7.2762059169148505E-2</v>
      </c>
      <c r="W113" s="108">
        <v>-6.0163219712683402E-2</v>
      </c>
      <c r="X113" s="108">
        <v>0.19391973763563</v>
      </c>
      <c r="Y113" s="108">
        <v>0.21937865096617101</v>
      </c>
      <c r="Z113" s="108">
        <v>0.65344057913234099</v>
      </c>
      <c r="AA113" s="108">
        <v>0.88669312091583496</v>
      </c>
      <c r="AB113" s="108">
        <v>0.94242038052884602</v>
      </c>
      <c r="AC113" s="108">
        <v>0.99223587043609895</v>
      </c>
      <c r="AD113" s="108">
        <v>0.76162772327580397</v>
      </c>
      <c r="AE113" s="108">
        <v>0.82996616785592803</v>
      </c>
      <c r="AF113" s="108">
        <v>0.67648739688494097</v>
      </c>
      <c r="AG113" s="108">
        <v>0.442947909927488</v>
      </c>
      <c r="AH113" s="108">
        <v>0.96494490232050101</v>
      </c>
      <c r="AI113">
        <v>0.97378014411178304</v>
      </c>
    </row>
    <row r="114" spans="1:35" x14ac:dyDescent="0.25">
      <c r="A114" s="108" t="s">
        <v>1302</v>
      </c>
      <c r="B114" s="108" t="s">
        <v>1303</v>
      </c>
      <c r="C114" s="108">
        <v>3196.3</v>
      </c>
      <c r="D114" s="108">
        <v>0.30137732451597199</v>
      </c>
      <c r="E114" s="108">
        <v>4.8953015182577199E-2</v>
      </c>
      <c r="F114" s="108">
        <v>-1.25690077390969</v>
      </c>
      <c r="G114" s="108">
        <v>0.36595538381145798</v>
      </c>
      <c r="H114" s="108">
        <v>0.75840949363073795</v>
      </c>
      <c r="I114" s="108">
        <v>0.90331865909081699</v>
      </c>
      <c r="J114" s="108">
        <v>-0.14111881589553499</v>
      </c>
      <c r="K114" s="108">
        <v>0.958766612860116</v>
      </c>
      <c r="L114" s="108" t="s">
        <v>1076</v>
      </c>
      <c r="M114" s="108" t="s">
        <v>1076</v>
      </c>
      <c r="N114" s="108" t="s">
        <v>1080</v>
      </c>
      <c r="O114" s="108" t="s">
        <v>1070</v>
      </c>
      <c r="P114" s="108" t="s">
        <v>1071</v>
      </c>
      <c r="Q114" s="108" t="s">
        <v>1076</v>
      </c>
      <c r="R114" s="108" t="s">
        <v>1070</v>
      </c>
      <c r="S114" s="108" t="s">
        <v>1071</v>
      </c>
      <c r="T114" s="108" t="s">
        <v>1073</v>
      </c>
      <c r="U114" s="108">
        <v>128</v>
      </c>
      <c r="V114" s="108">
        <v>0.216445841233147</v>
      </c>
      <c r="W114" s="108">
        <v>0.22668281368147</v>
      </c>
      <c r="X114" s="108">
        <v>3.7357284888671197E-2</v>
      </c>
      <c r="Y114" s="108">
        <v>-0.208527694344186</v>
      </c>
      <c r="Z114" s="108">
        <v>-0.188364670873757</v>
      </c>
      <c r="AA114" s="108">
        <v>-3.4651893050237699E-2</v>
      </c>
      <c r="AB114" s="108">
        <v>0.28749290880148998</v>
      </c>
      <c r="AC114" s="108">
        <v>0.64391510583826805</v>
      </c>
      <c r="AD114" s="108">
        <v>0.67334476646158303</v>
      </c>
      <c r="AE114" s="108">
        <v>0.30562177524503598</v>
      </c>
      <c r="AF114" s="108">
        <v>0.429654422919587</v>
      </c>
      <c r="AG114" s="108">
        <v>0.62964045982152195</v>
      </c>
      <c r="AH114" s="108">
        <v>0.57884982946690999</v>
      </c>
      <c r="AI114">
        <v>0.30137732451597199</v>
      </c>
    </row>
    <row r="115" spans="1:35" x14ac:dyDescent="0.25">
      <c r="A115" s="108" t="s">
        <v>1304</v>
      </c>
      <c r="B115" s="108" t="s">
        <v>1305</v>
      </c>
      <c r="C115" s="108">
        <v>86179.4</v>
      </c>
      <c r="D115" s="108">
        <v>-0.42538182447261602</v>
      </c>
      <c r="E115" s="108">
        <v>-0.49517272317613997</v>
      </c>
      <c r="F115" s="108">
        <v>0.30236452320590601</v>
      </c>
      <c r="G115" s="108">
        <v>0.13485964238444201</v>
      </c>
      <c r="H115" s="108">
        <v>-8.8494885480083496E-2</v>
      </c>
      <c r="I115" s="108">
        <v>-1.1019521796024201</v>
      </c>
      <c r="J115" s="108">
        <v>-0.95713280531614198</v>
      </c>
      <c r="K115" s="108">
        <v>0.604690122418444</v>
      </c>
      <c r="L115" s="108" t="s">
        <v>1072</v>
      </c>
      <c r="M115" s="108" t="s">
        <v>1072</v>
      </c>
      <c r="N115" s="108" t="s">
        <v>1070</v>
      </c>
      <c r="O115" s="108" t="s">
        <v>1070</v>
      </c>
      <c r="P115" s="108" t="s">
        <v>1070</v>
      </c>
      <c r="Q115" s="108" t="s">
        <v>1080</v>
      </c>
      <c r="R115" s="108" t="s">
        <v>1080</v>
      </c>
      <c r="S115" s="108" t="s">
        <v>1076</v>
      </c>
      <c r="T115" s="108" t="s">
        <v>1073</v>
      </c>
      <c r="U115" s="108">
        <v>180</v>
      </c>
      <c r="V115" s="108">
        <v>-0.80465651756093903</v>
      </c>
      <c r="W115" s="108">
        <v>-0.75184683258771601</v>
      </c>
      <c r="X115" s="108">
        <v>-0.84432704549892501</v>
      </c>
      <c r="Y115" s="108">
        <v>-0.935262546264503</v>
      </c>
      <c r="Z115" s="108">
        <v>-0.93682036846680905</v>
      </c>
      <c r="AA115" s="108">
        <v>-0.846187755807151</v>
      </c>
      <c r="AB115" s="108">
        <v>-0.60944559183076796</v>
      </c>
      <c r="AC115" s="108">
        <v>-0.372614407020533</v>
      </c>
      <c r="AD115" s="108">
        <v>-0.41091452369993098</v>
      </c>
      <c r="AE115" s="108">
        <v>-0.61293416321409999</v>
      </c>
      <c r="AF115" s="108">
        <v>-0.44440918539454799</v>
      </c>
      <c r="AG115" s="108">
        <v>-0.14934002072945499</v>
      </c>
      <c r="AH115" s="108">
        <v>-0.186802981091059</v>
      </c>
      <c r="AI115">
        <v>-0.42538182447261602</v>
      </c>
    </row>
    <row r="116" spans="1:35" x14ac:dyDescent="0.25">
      <c r="A116" s="108" t="s">
        <v>1306</v>
      </c>
      <c r="B116" s="108" t="s">
        <v>1307</v>
      </c>
      <c r="C116" s="108">
        <v>26998.5</v>
      </c>
      <c r="D116" s="108">
        <v>0.63928144460615299</v>
      </c>
      <c r="E116" s="108">
        <v>-4.3971004884482599E-2</v>
      </c>
      <c r="F116" s="108">
        <v>1.0819971717637</v>
      </c>
      <c r="G116" s="108">
        <v>0.56808818930381999</v>
      </c>
      <c r="H116" s="108">
        <v>-0.36946030634891402</v>
      </c>
      <c r="I116" s="108">
        <v>-1.36551988639502</v>
      </c>
      <c r="J116" s="108">
        <v>-1.1111413542184301</v>
      </c>
      <c r="K116" s="108">
        <v>0.89531588890200198</v>
      </c>
      <c r="L116" s="108" t="s">
        <v>1079</v>
      </c>
      <c r="M116" s="108" t="s">
        <v>1076</v>
      </c>
      <c r="N116" s="108" t="s">
        <v>1071</v>
      </c>
      <c r="O116" s="108" t="s">
        <v>1076</v>
      </c>
      <c r="P116" s="108" t="s">
        <v>1072</v>
      </c>
      <c r="Q116" s="108" t="s">
        <v>1080</v>
      </c>
      <c r="R116" s="108" t="s">
        <v>1080</v>
      </c>
      <c r="S116" s="108" t="s">
        <v>1071</v>
      </c>
      <c r="T116" s="108" t="s">
        <v>1073</v>
      </c>
      <c r="U116" s="108">
        <v>96</v>
      </c>
      <c r="V116" s="108">
        <v>-0.516249492253533</v>
      </c>
      <c r="W116" s="108">
        <v>-0.41711955739404599</v>
      </c>
      <c r="X116" s="108">
        <v>-0.57288678434269902</v>
      </c>
      <c r="Y116" s="108">
        <v>-0.53570792631887099</v>
      </c>
      <c r="Z116" s="108">
        <v>-0.42644557547050899</v>
      </c>
      <c r="AA116" s="108">
        <v>-0.28258977145763398</v>
      </c>
      <c r="AB116" s="108">
        <v>-7.3041939418360805E-2</v>
      </c>
      <c r="AC116" s="108">
        <v>-7.9596712610456893E-2</v>
      </c>
      <c r="AD116" s="108">
        <v>8.3450669697612598E-2</v>
      </c>
      <c r="AE116" s="108">
        <v>0.27287031437588699</v>
      </c>
      <c r="AF116" s="108">
        <v>0.48743375938809802</v>
      </c>
      <c r="AG116" s="108">
        <v>0.80967540073903199</v>
      </c>
      <c r="AH116" s="108">
        <v>0.88238205336349995</v>
      </c>
      <c r="AI116">
        <v>0.63928144460615299</v>
      </c>
    </row>
    <row r="117" spans="1:35" x14ac:dyDescent="0.25">
      <c r="A117" s="108" t="s">
        <v>1308</v>
      </c>
      <c r="B117" s="108" t="s">
        <v>1309</v>
      </c>
      <c r="C117" s="108">
        <v>10197.200000000001</v>
      </c>
      <c r="D117" s="108">
        <v>-1.0975121658303799</v>
      </c>
      <c r="E117" s="108">
        <v>0.84792776770934297</v>
      </c>
      <c r="F117" s="108">
        <v>-1.25690077390969</v>
      </c>
      <c r="G117" s="108">
        <v>-3.5044016097473301</v>
      </c>
      <c r="H117" s="108">
        <v>0.82974941961930004</v>
      </c>
      <c r="I117" s="108">
        <v>-6.5469469167803496E-2</v>
      </c>
      <c r="J117" s="108">
        <v>-0.46330098081167298</v>
      </c>
      <c r="K117" s="108">
        <v>1.34033604414867</v>
      </c>
      <c r="L117" s="108" t="s">
        <v>1080</v>
      </c>
      <c r="M117" s="108" t="s">
        <v>1071</v>
      </c>
      <c r="N117" s="108" t="s">
        <v>1080</v>
      </c>
      <c r="O117" s="108" t="s">
        <v>1080</v>
      </c>
      <c r="P117" s="108" t="s">
        <v>1071</v>
      </c>
      <c r="Q117" s="108" t="s">
        <v>1070</v>
      </c>
      <c r="R117" s="108" t="s">
        <v>1072</v>
      </c>
      <c r="S117" s="108" t="s">
        <v>1071</v>
      </c>
      <c r="T117" s="108" t="s">
        <v>1073</v>
      </c>
      <c r="U117" s="108">
        <v>205</v>
      </c>
      <c r="V117" s="108">
        <v>-0.82718503564147094</v>
      </c>
      <c r="W117" s="108">
        <v>-0.98282328680520403</v>
      </c>
      <c r="X117" s="108">
        <v>-1.2001240032404601</v>
      </c>
      <c r="Y117" s="108">
        <v>-1.3942029993831999</v>
      </c>
      <c r="Z117" s="108">
        <v>-1.1713159623395499</v>
      </c>
      <c r="AA117" s="108">
        <v>-0.814744008533825</v>
      </c>
      <c r="AB117" s="108">
        <v>-0.93035763980642305</v>
      </c>
      <c r="AC117" s="108">
        <v>-0.81295212920707305</v>
      </c>
      <c r="AD117" s="108">
        <v>-0.45780437457427398</v>
      </c>
      <c r="AE117" s="108">
        <v>-0.57383336810044405</v>
      </c>
      <c r="AF117" s="108">
        <v>-0.54343375199800104</v>
      </c>
      <c r="AG117" s="108">
        <v>-0.64397951666555697</v>
      </c>
      <c r="AH117" s="108">
        <v>-0.89814223312632802</v>
      </c>
      <c r="AI117">
        <v>-1.0975121658303799</v>
      </c>
    </row>
    <row r="118" spans="1:35" x14ac:dyDescent="0.25">
      <c r="A118" s="108" t="s">
        <v>1310</v>
      </c>
      <c r="B118" s="108" t="s">
        <v>1311</v>
      </c>
      <c r="C118" s="108">
        <v>32801</v>
      </c>
      <c r="D118" s="108">
        <v>-0.69007591355372699</v>
      </c>
      <c r="E118" s="108">
        <v>-9.6492829632516597E-2</v>
      </c>
      <c r="F118" s="108">
        <v>-0.477268125351893</v>
      </c>
      <c r="G118" s="108">
        <v>-0.44356226909852497</v>
      </c>
      <c r="H118" s="108">
        <v>8.8896792313303094E-2</v>
      </c>
      <c r="I118" s="108">
        <v>-0.83885427677535496</v>
      </c>
      <c r="J118" s="108">
        <v>-0.60765186231777701</v>
      </c>
      <c r="K118" s="108">
        <v>1.0539712763479501</v>
      </c>
      <c r="L118" s="108" t="s">
        <v>1080</v>
      </c>
      <c r="M118" s="108" t="s">
        <v>1070</v>
      </c>
      <c r="N118" s="108" t="s">
        <v>1072</v>
      </c>
      <c r="O118" s="108" t="s">
        <v>1072</v>
      </c>
      <c r="P118" s="108" t="s">
        <v>1070</v>
      </c>
      <c r="Q118" s="108" t="s">
        <v>1072</v>
      </c>
      <c r="R118" s="108" t="s">
        <v>1072</v>
      </c>
      <c r="S118" s="108" t="s">
        <v>1071</v>
      </c>
      <c r="T118" s="108" t="s">
        <v>1073</v>
      </c>
      <c r="U118" s="108">
        <v>194</v>
      </c>
      <c r="V118" s="108">
        <v>-1.0277344649219</v>
      </c>
      <c r="W118" s="108">
        <v>-1.20403478156563</v>
      </c>
      <c r="X118" s="108">
        <v>-1.3135580780657199</v>
      </c>
      <c r="Y118" s="108">
        <v>-1.18045069700382</v>
      </c>
      <c r="Z118" s="108">
        <v>-0.98569775429732398</v>
      </c>
      <c r="AA118" s="108">
        <v>-0.81598167369213603</v>
      </c>
      <c r="AB118" s="108">
        <v>-0.81102049412602895</v>
      </c>
      <c r="AC118" s="108">
        <v>-0.77194007194953795</v>
      </c>
      <c r="AD118" s="108">
        <v>-0.718074097777336</v>
      </c>
      <c r="AE118" s="108">
        <v>-0.83005243094644399</v>
      </c>
      <c r="AF118" s="108">
        <v>-0.67772853115952403</v>
      </c>
      <c r="AG118" s="108">
        <v>-0.424683202632126</v>
      </c>
      <c r="AH118" s="108">
        <v>-0.47478964993456202</v>
      </c>
      <c r="AI118">
        <v>-0.69007591355372699</v>
      </c>
    </row>
    <row r="119" spans="1:35" x14ac:dyDescent="0.25">
      <c r="A119" s="108" t="s">
        <v>1312</v>
      </c>
      <c r="B119" s="108" t="s">
        <v>1313</v>
      </c>
      <c r="C119" s="108">
        <v>26397</v>
      </c>
      <c r="D119" s="108">
        <v>0.485246221662123</v>
      </c>
      <c r="E119" s="108">
        <v>0.41796380005040701</v>
      </c>
      <c r="F119" s="108">
        <v>0.30236452320590601</v>
      </c>
      <c r="G119" s="108">
        <v>0.80018769470689199</v>
      </c>
      <c r="H119" s="108">
        <v>-0.32884397550028699</v>
      </c>
      <c r="I119" s="108">
        <v>-1.1400797323726</v>
      </c>
      <c r="J119" s="108">
        <v>-0.50999410169380699</v>
      </c>
      <c r="K119" s="108">
        <v>0.13852715942348101</v>
      </c>
      <c r="L119" s="108" t="s">
        <v>1076</v>
      </c>
      <c r="M119" s="108" t="s">
        <v>1076</v>
      </c>
      <c r="N119" s="108" t="s">
        <v>1070</v>
      </c>
      <c r="O119" s="108" t="s">
        <v>1076</v>
      </c>
      <c r="P119" s="108" t="s">
        <v>1072</v>
      </c>
      <c r="Q119" s="108" t="s">
        <v>1080</v>
      </c>
      <c r="R119" s="108" t="s">
        <v>1072</v>
      </c>
      <c r="S119" s="108" t="s">
        <v>1070</v>
      </c>
      <c r="T119" s="108" t="s">
        <v>1073</v>
      </c>
      <c r="U119" s="108">
        <v>113</v>
      </c>
      <c r="V119" s="108">
        <v>-0.37756824363043101</v>
      </c>
      <c r="W119" s="108">
        <v>-0.26612906760699401</v>
      </c>
      <c r="X119" s="108">
        <v>-0.64453904655465699</v>
      </c>
      <c r="Y119" s="108">
        <v>-0.55728223744333105</v>
      </c>
      <c r="Z119" s="108">
        <v>-0.19231933960351</v>
      </c>
      <c r="AA119" s="108">
        <v>-0.50278739772078496</v>
      </c>
      <c r="AB119" s="108">
        <v>-0.31421845226394701</v>
      </c>
      <c r="AC119" s="108">
        <v>-5.5534516732379698E-2</v>
      </c>
      <c r="AD119" s="108">
        <v>-0.268638838360924</v>
      </c>
      <c r="AE119" s="108">
        <v>-0.40407414280416698</v>
      </c>
      <c r="AF119" s="108">
        <v>0.114132957698135</v>
      </c>
      <c r="AG119" s="108">
        <v>0.65854114767385097</v>
      </c>
      <c r="AH119" s="108">
        <v>0.90222685962371496</v>
      </c>
      <c r="AI119">
        <v>0.485246221662123</v>
      </c>
    </row>
    <row r="120" spans="1:35" x14ac:dyDescent="0.25">
      <c r="A120" s="108" t="s">
        <v>1314</v>
      </c>
      <c r="B120" s="108" t="s">
        <v>1315</v>
      </c>
      <c r="C120" s="108">
        <v>26839.200000000001</v>
      </c>
      <c r="D120" s="108">
        <v>0.53168320542052805</v>
      </c>
      <c r="E120" s="108">
        <v>0.491975995973785</v>
      </c>
      <c r="F120" s="108">
        <v>-1.25690077390969</v>
      </c>
      <c r="G120" s="108">
        <v>0.82327084677281803</v>
      </c>
      <c r="H120" s="108">
        <v>-0.197623918785614</v>
      </c>
      <c r="I120" s="108">
        <v>-1.3187312217782801</v>
      </c>
      <c r="J120" s="108">
        <v>-0.98210838792309996</v>
      </c>
      <c r="K120" s="108">
        <v>0.159841456725272</v>
      </c>
      <c r="L120" s="108" t="s">
        <v>1079</v>
      </c>
      <c r="M120" s="108" t="s">
        <v>1076</v>
      </c>
      <c r="N120" s="108" t="s">
        <v>1080</v>
      </c>
      <c r="O120" s="108" t="s">
        <v>1076</v>
      </c>
      <c r="P120" s="108" t="s">
        <v>1072</v>
      </c>
      <c r="Q120" s="108" t="s">
        <v>1080</v>
      </c>
      <c r="R120" s="108" t="s">
        <v>1080</v>
      </c>
      <c r="S120" s="108" t="s">
        <v>1070</v>
      </c>
      <c r="T120" s="108" t="s">
        <v>1073</v>
      </c>
      <c r="U120" s="108">
        <v>110</v>
      </c>
      <c r="V120" s="108">
        <v>-0.63822851150514204</v>
      </c>
      <c r="W120" s="108">
        <v>-0.637207194655519</v>
      </c>
      <c r="X120" s="108">
        <v>-0.65658644469149097</v>
      </c>
      <c r="Y120" s="108">
        <v>-0.57445417402687904</v>
      </c>
      <c r="Z120" s="108">
        <v>-0.53574791648991305</v>
      </c>
      <c r="AA120" s="108">
        <v>-0.43046280417692101</v>
      </c>
      <c r="AB120" s="108">
        <v>-0.12423750994437099</v>
      </c>
      <c r="AC120" s="108">
        <v>0.11799809083389801</v>
      </c>
      <c r="AD120" s="108">
        <v>0.391077118678263</v>
      </c>
      <c r="AE120" s="108">
        <v>0.296579834232854</v>
      </c>
      <c r="AF120" s="108">
        <v>0.56761811392982697</v>
      </c>
      <c r="AG120" s="108">
        <v>1.1472894861001901</v>
      </c>
      <c r="AH120" s="108">
        <v>0.79768089079897397</v>
      </c>
      <c r="AI120">
        <v>0.53168320542052805</v>
      </c>
    </row>
    <row r="121" spans="1:35" x14ac:dyDescent="0.25">
      <c r="A121" s="108" t="s">
        <v>1316</v>
      </c>
      <c r="B121" s="108" t="s">
        <v>1317</v>
      </c>
      <c r="C121" s="108">
        <v>17649.7</v>
      </c>
      <c r="D121" s="108">
        <v>3.4270514973623301</v>
      </c>
      <c r="E121" s="108">
        <v>4.3948297859502201</v>
      </c>
      <c r="F121" s="108">
        <v>1.0819971717637</v>
      </c>
      <c r="G121" s="108">
        <v>0.82472947317065204</v>
      </c>
      <c r="H121" s="108">
        <v>-1.2263602351540299</v>
      </c>
      <c r="I121" s="108">
        <v>-1.3480054685302401</v>
      </c>
      <c r="J121" s="108">
        <v>-0.50695520372460301</v>
      </c>
      <c r="K121" s="108">
        <v>0.27895881104846698</v>
      </c>
      <c r="L121" s="108" t="s">
        <v>1105</v>
      </c>
      <c r="M121" s="108" t="s">
        <v>1071</v>
      </c>
      <c r="N121" s="108" t="s">
        <v>1071</v>
      </c>
      <c r="O121" s="108" t="s">
        <v>1076</v>
      </c>
      <c r="P121" s="108" t="s">
        <v>1080</v>
      </c>
      <c r="Q121" s="108" t="s">
        <v>1080</v>
      </c>
      <c r="R121" s="108" t="s">
        <v>1072</v>
      </c>
      <c r="S121" s="108" t="s">
        <v>1076</v>
      </c>
      <c r="T121" s="108" t="s">
        <v>1073</v>
      </c>
      <c r="U121" s="108">
        <v>2</v>
      </c>
      <c r="V121" s="108">
        <v>5.34461246835383E-2</v>
      </c>
      <c r="W121" s="108">
        <v>-0.20674489925672199</v>
      </c>
      <c r="X121" s="108">
        <v>-0.209932224775287</v>
      </c>
      <c r="Y121" s="108">
        <v>-6.7354054993044296E-2</v>
      </c>
      <c r="Z121" s="108">
        <v>-0.17886436588153101</v>
      </c>
      <c r="AA121" s="108">
        <v>0.32482483992543498</v>
      </c>
      <c r="AB121" s="108">
        <v>0.73807508517979203</v>
      </c>
      <c r="AC121" s="108">
        <v>1.0980940242106201</v>
      </c>
      <c r="AD121" s="108">
        <v>1.19468817158574</v>
      </c>
      <c r="AE121" s="108">
        <v>0.57111024089182405</v>
      </c>
      <c r="AF121" s="108">
        <v>1.57003787237076</v>
      </c>
      <c r="AG121" s="108">
        <v>2.7483732338944198</v>
      </c>
      <c r="AH121" s="108">
        <v>3.6692592672255202</v>
      </c>
      <c r="AI121">
        <v>3.4270514973623301</v>
      </c>
    </row>
    <row r="122" spans="1:35" x14ac:dyDescent="0.25">
      <c r="A122" s="108" t="s">
        <v>1318</v>
      </c>
      <c r="B122" s="108" t="s">
        <v>1319</v>
      </c>
      <c r="C122" s="108">
        <v>2545.5</v>
      </c>
      <c r="D122" s="108">
        <v>0.134094401176168</v>
      </c>
      <c r="E122" s="108">
        <v>0.425222761645762</v>
      </c>
      <c r="F122" s="108">
        <v>-0.86708444963079201</v>
      </c>
      <c r="G122" s="108">
        <v>0.65508538077528999</v>
      </c>
      <c r="H122" s="108">
        <v>-0.30515530011039099</v>
      </c>
      <c r="I122" s="108">
        <v>-1.31781938247301</v>
      </c>
      <c r="J122" s="108">
        <v>-0.25823197506958601</v>
      </c>
      <c r="K122" s="108">
        <v>0.126231296245811</v>
      </c>
      <c r="L122" s="108" t="s">
        <v>1070</v>
      </c>
      <c r="M122" s="108" t="s">
        <v>1076</v>
      </c>
      <c r="N122" s="108" t="s">
        <v>1072</v>
      </c>
      <c r="O122" s="108" t="s">
        <v>1076</v>
      </c>
      <c r="P122" s="108" t="s">
        <v>1072</v>
      </c>
      <c r="Q122" s="108" t="s">
        <v>1080</v>
      </c>
      <c r="R122" s="108" t="s">
        <v>1070</v>
      </c>
      <c r="S122" s="108" t="s">
        <v>1070</v>
      </c>
      <c r="T122" s="108" t="s">
        <v>1073</v>
      </c>
      <c r="U122" s="108">
        <v>138</v>
      </c>
      <c r="V122" s="108">
        <v>0.58218586564744601</v>
      </c>
      <c r="W122" s="108">
        <v>-0.18991255353949901</v>
      </c>
      <c r="X122" s="108">
        <v>-0.20615619118572101</v>
      </c>
      <c r="Y122" s="108">
        <v>-0.14526112209789799</v>
      </c>
      <c r="Z122" s="108">
        <v>2.82843442976572E-2</v>
      </c>
      <c r="AA122" s="108">
        <v>0.550014354131241</v>
      </c>
      <c r="AB122" s="108">
        <v>1.4438406240272901</v>
      </c>
      <c r="AC122" s="108">
        <v>1.8470855510851201</v>
      </c>
      <c r="AD122" s="108">
        <v>1.3499804991067399</v>
      </c>
      <c r="AE122" s="108">
        <v>0.48904497884072701</v>
      </c>
      <c r="AF122" s="108">
        <v>-0.34020926054706602</v>
      </c>
      <c r="AG122" s="108">
        <v>-8.0151787716120595E-2</v>
      </c>
      <c r="AH122" s="108">
        <v>-0.52248911945954302</v>
      </c>
      <c r="AI122">
        <v>0.134094401176168</v>
      </c>
    </row>
    <row r="123" spans="1:35" x14ac:dyDescent="0.25">
      <c r="A123" s="108" t="s">
        <v>1320</v>
      </c>
      <c r="B123" s="108" t="s">
        <v>1321</v>
      </c>
      <c r="C123" s="108">
        <v>62186.9</v>
      </c>
      <c r="D123" s="108">
        <v>0.30275316217741299</v>
      </c>
      <c r="E123" s="108">
        <v>-0.59174812897454898</v>
      </c>
      <c r="F123" s="108">
        <v>0.30236452320590601</v>
      </c>
      <c r="G123" s="108">
        <v>0.97151560077707999</v>
      </c>
      <c r="H123" s="108">
        <v>-1.2761950363682599</v>
      </c>
      <c r="I123" s="108">
        <v>-1.6599301802255899</v>
      </c>
      <c r="J123" s="108">
        <v>-0.91166636653117405</v>
      </c>
      <c r="K123" s="108">
        <v>-1.9112955218776999</v>
      </c>
      <c r="L123" s="108" t="s">
        <v>1076</v>
      </c>
      <c r="M123" s="108" t="s">
        <v>1080</v>
      </c>
      <c r="N123" s="108" t="s">
        <v>1070</v>
      </c>
      <c r="O123" s="108" t="s">
        <v>1071</v>
      </c>
      <c r="P123" s="108" t="s">
        <v>1080</v>
      </c>
      <c r="Q123" s="108" t="s">
        <v>1080</v>
      </c>
      <c r="R123" s="108" t="s">
        <v>1080</v>
      </c>
      <c r="S123" s="108" t="s">
        <v>1080</v>
      </c>
      <c r="T123" s="108" t="s">
        <v>1073</v>
      </c>
      <c r="U123" s="108">
        <v>127</v>
      </c>
      <c r="V123" s="108">
        <v>-3.76701213827643E-2</v>
      </c>
      <c r="W123" s="108">
        <v>-0.187972843734176</v>
      </c>
      <c r="X123" s="108">
        <v>-0.63859189071496203</v>
      </c>
      <c r="Y123" s="108">
        <v>-0.52894513290781997</v>
      </c>
      <c r="Z123" s="108">
        <v>-0.40410151278076301</v>
      </c>
      <c r="AA123" s="108">
        <v>-0.23460869944788901</v>
      </c>
      <c r="AB123" s="108">
        <v>0.26019782418743498</v>
      </c>
      <c r="AC123" s="108">
        <v>0.27673686043992202</v>
      </c>
      <c r="AD123" s="108">
        <v>0.31963352512894</v>
      </c>
      <c r="AE123" s="108">
        <v>0.107394507377872</v>
      </c>
      <c r="AF123" s="108">
        <v>0.27468033016773202</v>
      </c>
      <c r="AG123" s="108">
        <v>0.44735684791612002</v>
      </c>
      <c r="AH123" s="108">
        <v>0.42101715076792301</v>
      </c>
      <c r="AI123">
        <v>0.30275316217741299</v>
      </c>
    </row>
    <row r="124" spans="1:35" x14ac:dyDescent="0.25">
      <c r="A124" s="108" t="s">
        <v>1322</v>
      </c>
      <c r="B124" s="108" t="s">
        <v>1323</v>
      </c>
      <c r="C124" s="108">
        <v>13201.9</v>
      </c>
      <c r="D124" s="108">
        <v>0.284272626767482</v>
      </c>
      <c r="E124" s="108">
        <v>-0.37226877750579301</v>
      </c>
      <c r="F124" s="108">
        <v>1.8616298203215</v>
      </c>
      <c r="G124" s="108">
        <v>0.72064098784517905</v>
      </c>
      <c r="H124" s="108">
        <v>-1.0184273313827299</v>
      </c>
      <c r="I124" s="108">
        <v>-1.57343545706858</v>
      </c>
      <c r="J124" s="108">
        <v>-1.18979450515541</v>
      </c>
      <c r="K124" s="108">
        <v>-0.669674704516942</v>
      </c>
      <c r="L124" s="108" t="s">
        <v>1076</v>
      </c>
      <c r="M124" s="108" t="s">
        <v>1072</v>
      </c>
      <c r="N124" s="108" t="s">
        <v>1071</v>
      </c>
      <c r="O124" s="108" t="s">
        <v>1076</v>
      </c>
      <c r="P124" s="108" t="s">
        <v>1080</v>
      </c>
      <c r="Q124" s="108" t="s">
        <v>1080</v>
      </c>
      <c r="R124" s="108" t="s">
        <v>1080</v>
      </c>
      <c r="S124" s="108" t="s">
        <v>1072</v>
      </c>
      <c r="T124" s="108" t="s">
        <v>1073</v>
      </c>
      <c r="U124" s="108">
        <v>130</v>
      </c>
      <c r="V124" s="108">
        <v>0.308610246798181</v>
      </c>
      <c r="W124" s="108">
        <v>0.23985238930979699</v>
      </c>
      <c r="X124" s="108">
        <v>-0.430792819027558</v>
      </c>
      <c r="Y124" s="108">
        <v>-0.89995437232888198</v>
      </c>
      <c r="Z124" s="108">
        <v>-0.49531743412580798</v>
      </c>
      <c r="AA124" s="108">
        <v>-5.6257013865331301E-2</v>
      </c>
      <c r="AB124" s="108">
        <v>0.49456448568420902</v>
      </c>
      <c r="AC124" s="108">
        <v>0.65193703379086698</v>
      </c>
      <c r="AD124" s="108">
        <v>0.66165743994339399</v>
      </c>
      <c r="AE124" s="108">
        <v>0.57674268579620103</v>
      </c>
      <c r="AF124" s="108">
        <v>0.55788087310494605</v>
      </c>
      <c r="AG124" s="108">
        <v>0.52397245718020902</v>
      </c>
      <c r="AH124" s="108">
        <v>0.58754063442805105</v>
      </c>
      <c r="AI124">
        <v>0.284272626767482</v>
      </c>
    </row>
    <row r="125" spans="1:35" x14ac:dyDescent="0.25">
      <c r="A125" s="108" t="s">
        <v>1324</v>
      </c>
      <c r="B125" s="108" t="s">
        <v>1325</v>
      </c>
      <c r="C125" s="108">
        <v>18766.400000000001</v>
      </c>
      <c r="D125" s="108">
        <v>-0.242344649805247</v>
      </c>
      <c r="E125" s="108">
        <v>-0.67210005034558296</v>
      </c>
      <c r="F125" s="108">
        <v>0.69218084748480502</v>
      </c>
      <c r="G125" s="108">
        <v>0.72709131468635002</v>
      </c>
      <c r="H125" s="108">
        <v>-0.63659837851961099</v>
      </c>
      <c r="I125" s="108">
        <v>-1.64230057925458</v>
      </c>
      <c r="J125" s="108">
        <v>-1.3345287352945101</v>
      </c>
      <c r="K125" s="108">
        <v>-1.5848575170016499</v>
      </c>
      <c r="L125" s="108" t="s">
        <v>1072</v>
      </c>
      <c r="M125" s="108" t="s">
        <v>1080</v>
      </c>
      <c r="N125" s="108" t="s">
        <v>1076</v>
      </c>
      <c r="O125" s="108" t="s">
        <v>1076</v>
      </c>
      <c r="P125" s="108" t="s">
        <v>1080</v>
      </c>
      <c r="Q125" s="108" t="s">
        <v>1080</v>
      </c>
      <c r="R125" s="108" t="s">
        <v>1080</v>
      </c>
      <c r="S125" s="108" t="s">
        <v>1080</v>
      </c>
      <c r="T125" s="108" t="s">
        <v>1073</v>
      </c>
      <c r="U125" s="108">
        <v>166</v>
      </c>
      <c r="V125" s="108">
        <v>-0.75009651302673397</v>
      </c>
      <c r="W125" s="108">
        <v>-0.36515953840531601</v>
      </c>
      <c r="X125" s="108">
        <v>-0.45476965814671599</v>
      </c>
      <c r="Y125" s="108">
        <v>-0.57288521599547004</v>
      </c>
      <c r="Z125" s="108">
        <v>-0.642070446639595</v>
      </c>
      <c r="AA125" s="108">
        <v>-0.84363341096002897</v>
      </c>
      <c r="AB125" s="108">
        <v>-0.305108617299433</v>
      </c>
      <c r="AC125" s="108">
        <v>-2.67762568461751E-2</v>
      </c>
      <c r="AD125" s="108">
        <v>-9.5854696241327697E-2</v>
      </c>
      <c r="AE125" s="108">
        <v>-0.315384752575747</v>
      </c>
      <c r="AF125" s="108">
        <v>-0.10661195193308801</v>
      </c>
      <c r="AG125" s="108">
        <v>0.14188187468758301</v>
      </c>
      <c r="AH125" s="108">
        <v>3.2978546789161303E-2</v>
      </c>
      <c r="AI125">
        <v>-0.242344649805247</v>
      </c>
    </row>
    <row r="126" spans="1:35" x14ac:dyDescent="0.25">
      <c r="A126" s="108" t="s">
        <v>1326</v>
      </c>
      <c r="B126" s="108" t="s">
        <v>1327</v>
      </c>
      <c r="C126" s="108">
        <v>6456.5</v>
      </c>
      <c r="D126" s="108">
        <v>-0.45445440953163802</v>
      </c>
      <c r="E126" s="108">
        <v>-0.77814585510866197</v>
      </c>
      <c r="F126" s="108">
        <v>-8.7451801072993204E-2</v>
      </c>
      <c r="G126" s="108">
        <v>0.78377554568951202</v>
      </c>
      <c r="H126" s="108">
        <v>-1.2863290566576899</v>
      </c>
      <c r="I126" s="108">
        <v>-1.8651948635128599</v>
      </c>
      <c r="J126" s="108">
        <v>-0.77805365416498895</v>
      </c>
      <c r="K126" s="108">
        <v>-1.25296317739758</v>
      </c>
      <c r="L126" s="108" t="s">
        <v>1072</v>
      </c>
      <c r="M126" s="108" t="s">
        <v>1080</v>
      </c>
      <c r="N126" s="108" t="s">
        <v>1070</v>
      </c>
      <c r="O126" s="108" t="s">
        <v>1076</v>
      </c>
      <c r="P126" s="108" t="s">
        <v>1080</v>
      </c>
      <c r="Q126" s="108" t="s">
        <v>1080</v>
      </c>
      <c r="R126" s="108" t="s">
        <v>1072</v>
      </c>
      <c r="S126" s="108" t="s">
        <v>1080</v>
      </c>
      <c r="T126" s="108" t="s">
        <v>1073</v>
      </c>
      <c r="U126" s="108">
        <v>182</v>
      </c>
      <c r="V126" s="108">
        <v>-0.77669974934738395</v>
      </c>
      <c r="W126" s="108">
        <v>-0.86018278681431404</v>
      </c>
      <c r="X126" s="108">
        <v>-1.22873488400044</v>
      </c>
      <c r="Y126" s="108">
        <v>-1.32410799338912</v>
      </c>
      <c r="Z126" s="108">
        <v>-1.19890780266278</v>
      </c>
      <c r="AA126" s="108">
        <v>-0.93997902404280598</v>
      </c>
      <c r="AB126" s="108">
        <v>-0.58539255679022995</v>
      </c>
      <c r="AC126" s="108">
        <v>-0.43320439744357198</v>
      </c>
      <c r="AD126" s="108">
        <v>-0.47614616880288801</v>
      </c>
      <c r="AE126" s="108">
        <v>-0.62901937804196895</v>
      </c>
      <c r="AF126" s="108">
        <v>-0.41679129394799402</v>
      </c>
      <c r="AG126" s="108">
        <v>-0.34023412530729702</v>
      </c>
      <c r="AH126" s="108">
        <v>-0.55604224169458605</v>
      </c>
      <c r="AI126">
        <v>-0.45445440953163802</v>
      </c>
    </row>
    <row r="127" spans="1:35" x14ac:dyDescent="0.25">
      <c r="A127" s="108" t="s">
        <v>1328</v>
      </c>
      <c r="B127" s="108" t="s">
        <v>1329</v>
      </c>
      <c r="C127" s="108">
        <v>7627.2</v>
      </c>
      <c r="D127" s="108">
        <v>0.54067348338752796</v>
      </c>
      <c r="E127" s="108">
        <v>1.67700520922403</v>
      </c>
      <c r="F127" s="108">
        <v>1.0819971717637</v>
      </c>
      <c r="G127" s="108">
        <v>-0.83585544648432897</v>
      </c>
      <c r="H127" s="108">
        <v>-0.68709187559035401</v>
      </c>
      <c r="I127" s="108">
        <v>-1.5383216998506</v>
      </c>
      <c r="J127" s="108">
        <v>-0.46209550911528102</v>
      </c>
      <c r="K127" s="108">
        <v>-1.9921374739422001E-2</v>
      </c>
      <c r="L127" s="108" t="s">
        <v>1079</v>
      </c>
      <c r="M127" s="108" t="s">
        <v>1071</v>
      </c>
      <c r="N127" s="108" t="s">
        <v>1071</v>
      </c>
      <c r="O127" s="108" t="s">
        <v>1080</v>
      </c>
      <c r="P127" s="108" t="s">
        <v>1080</v>
      </c>
      <c r="Q127" s="108" t="s">
        <v>1080</v>
      </c>
      <c r="R127" s="108" t="s">
        <v>1072</v>
      </c>
      <c r="S127" s="108" t="s">
        <v>1070</v>
      </c>
      <c r="T127" s="108" t="s">
        <v>1073</v>
      </c>
      <c r="U127" s="108">
        <v>109</v>
      </c>
      <c r="V127" s="108">
        <v>0.18739999808511101</v>
      </c>
      <c r="W127" s="108">
        <v>0.13834246291195501</v>
      </c>
      <c r="X127" s="108">
        <v>-0.100662930229747</v>
      </c>
      <c r="Y127" s="108">
        <v>-2.47933765414344E-2</v>
      </c>
      <c r="Z127" s="108">
        <v>-7.0022713164739098E-2</v>
      </c>
      <c r="AA127" s="108">
        <v>0.26010242130773698</v>
      </c>
      <c r="AB127" s="108">
        <v>0.70221523784723205</v>
      </c>
      <c r="AC127" s="108">
        <v>0.63525802924818198</v>
      </c>
      <c r="AD127" s="108">
        <v>0.55359869186029498</v>
      </c>
      <c r="AE127" s="108">
        <v>0.390967781049053</v>
      </c>
      <c r="AF127" s="108">
        <v>0.59197259792763801</v>
      </c>
      <c r="AG127" s="108">
        <v>0.921068288287748</v>
      </c>
      <c r="AH127" s="108">
        <v>0.62323533112968099</v>
      </c>
      <c r="AI127">
        <v>0.54067348338752796</v>
      </c>
    </row>
    <row r="128" spans="1:35" x14ac:dyDescent="0.25">
      <c r="A128" s="108" t="s">
        <v>1330</v>
      </c>
      <c r="B128" s="108" t="s">
        <v>1331</v>
      </c>
      <c r="C128" s="108">
        <v>19397</v>
      </c>
      <c r="D128" s="108">
        <v>0.79281869879910605</v>
      </c>
      <c r="E128" s="108">
        <v>0.280430942087603</v>
      </c>
      <c r="F128" s="108">
        <v>0.30236452320590601</v>
      </c>
      <c r="G128" s="108">
        <v>0.41155259999118199</v>
      </c>
      <c r="H128" s="108">
        <v>-0.60076501055444098</v>
      </c>
      <c r="I128" s="108">
        <v>-1.42700879478841</v>
      </c>
      <c r="J128" s="108">
        <v>7.4517983154535703E-3</v>
      </c>
      <c r="K128" s="108">
        <v>-0.16350779875128299</v>
      </c>
      <c r="L128" s="108" t="s">
        <v>1079</v>
      </c>
      <c r="M128" s="108" t="s">
        <v>1076</v>
      </c>
      <c r="N128" s="108" t="s">
        <v>1070</v>
      </c>
      <c r="O128" s="108" t="s">
        <v>1070</v>
      </c>
      <c r="P128" s="108" t="s">
        <v>1072</v>
      </c>
      <c r="Q128" s="108" t="s">
        <v>1080</v>
      </c>
      <c r="R128" s="108" t="s">
        <v>1076</v>
      </c>
      <c r="S128" s="108" t="s">
        <v>1070</v>
      </c>
      <c r="T128" s="108" t="s">
        <v>1073</v>
      </c>
      <c r="U128" s="108">
        <v>81</v>
      </c>
      <c r="V128" s="108">
        <v>-0.25182098009711301</v>
      </c>
      <c r="W128" s="108">
        <v>-0.19963104970722001</v>
      </c>
      <c r="X128" s="108">
        <v>-0.32790774917681098</v>
      </c>
      <c r="Y128" s="108">
        <v>-0.35223486794820202</v>
      </c>
      <c r="Z128" s="108">
        <v>-0.14686565200622001</v>
      </c>
      <c r="AA128" s="108">
        <v>7.1351475145069398E-2</v>
      </c>
      <c r="AB128" s="108">
        <v>0.43302611898513299</v>
      </c>
      <c r="AC128" s="108">
        <v>0.640998077563117</v>
      </c>
      <c r="AD128" s="108">
        <v>0.76901757215687105</v>
      </c>
      <c r="AE128" s="108">
        <v>0.70187616900042904</v>
      </c>
      <c r="AF128" s="108">
        <v>0.46120570621138701</v>
      </c>
      <c r="AG128" s="108">
        <v>0.86181201645286998</v>
      </c>
      <c r="AH128" s="108">
        <v>0.95576916957393498</v>
      </c>
      <c r="AI128">
        <v>0.79281869879910605</v>
      </c>
    </row>
    <row r="129" spans="1:35" x14ac:dyDescent="0.25">
      <c r="A129" s="108" t="s">
        <v>1332</v>
      </c>
      <c r="B129" s="108" t="s">
        <v>1333</v>
      </c>
      <c r="C129" s="108">
        <v>38416.199999999997</v>
      </c>
      <c r="D129" s="108">
        <v>1.05539103100153</v>
      </c>
      <c r="E129" s="108">
        <v>-0.38487736661293198</v>
      </c>
      <c r="F129" s="108">
        <v>1.4718134960425999</v>
      </c>
      <c r="G129" s="108">
        <v>1.0580055886144599</v>
      </c>
      <c r="H129" s="108">
        <v>-1.5792703721488801</v>
      </c>
      <c r="I129" s="108">
        <v>-1.64236024552128</v>
      </c>
      <c r="J129" s="108">
        <v>-0.14256850994921499</v>
      </c>
      <c r="K129" s="108">
        <v>-1.7314807603542499</v>
      </c>
      <c r="L129" s="108" t="s">
        <v>1105</v>
      </c>
      <c r="M129" s="108" t="s">
        <v>1072</v>
      </c>
      <c r="N129" s="108" t="s">
        <v>1071</v>
      </c>
      <c r="O129" s="108" t="s">
        <v>1071</v>
      </c>
      <c r="P129" s="108" t="s">
        <v>1080</v>
      </c>
      <c r="Q129" s="108" t="s">
        <v>1080</v>
      </c>
      <c r="R129" s="108" t="s">
        <v>1070</v>
      </c>
      <c r="S129" s="108" t="s">
        <v>1080</v>
      </c>
      <c r="T129" s="108" t="s">
        <v>1073</v>
      </c>
      <c r="U129" s="108">
        <v>59</v>
      </c>
      <c r="V129" s="108">
        <v>1.01021346111854</v>
      </c>
      <c r="W129" s="108">
        <v>1.1049242076724</v>
      </c>
      <c r="X129" s="108">
        <v>0.89288511514384605</v>
      </c>
      <c r="Y129" s="108">
        <v>0.70191777538405098</v>
      </c>
      <c r="Z129" s="108">
        <v>0.92708843829981902</v>
      </c>
      <c r="AA129" s="108">
        <v>1.4959102471335799</v>
      </c>
      <c r="AB129" s="108">
        <v>1.90077095527425</v>
      </c>
      <c r="AC129" s="108">
        <v>2.0007604813206701</v>
      </c>
      <c r="AD129" s="108">
        <v>1.3712199168993</v>
      </c>
      <c r="AE129" s="108">
        <v>1.2638347597386601</v>
      </c>
      <c r="AF129" s="108">
        <v>1.7553732109618201</v>
      </c>
      <c r="AG129" s="108">
        <v>1.9802184704765899</v>
      </c>
      <c r="AH129" s="108">
        <v>1.59845945525558</v>
      </c>
      <c r="AI129">
        <v>1.05539103100153</v>
      </c>
    </row>
    <row r="130" spans="1:35" x14ac:dyDescent="0.25">
      <c r="A130" s="108" t="s">
        <v>1334</v>
      </c>
      <c r="B130" s="108" t="s">
        <v>1335</v>
      </c>
      <c r="C130" s="108">
        <v>22465</v>
      </c>
      <c r="D130" s="108">
        <v>0.66218656356555805</v>
      </c>
      <c r="E130" s="108">
        <v>-0.78551558913673103</v>
      </c>
      <c r="F130" s="108">
        <v>0.69218084748480502</v>
      </c>
      <c r="G130" s="108">
        <v>1.1080757419028999</v>
      </c>
      <c r="H130" s="108">
        <v>-1.44785920053912</v>
      </c>
      <c r="I130" s="108">
        <v>-1.557050071273</v>
      </c>
      <c r="J130" s="108">
        <v>-0.35609485612904501</v>
      </c>
      <c r="K130" s="108">
        <v>-2.3356328147370902</v>
      </c>
      <c r="L130" s="108" t="s">
        <v>1079</v>
      </c>
      <c r="M130" s="108" t="s">
        <v>1080</v>
      </c>
      <c r="N130" s="108" t="s">
        <v>1076</v>
      </c>
      <c r="O130" s="108" t="s">
        <v>1071</v>
      </c>
      <c r="P130" s="108" t="s">
        <v>1080</v>
      </c>
      <c r="Q130" s="108" t="s">
        <v>1080</v>
      </c>
      <c r="R130" s="108" t="s">
        <v>1070</v>
      </c>
      <c r="S130" s="108" t="s">
        <v>1080</v>
      </c>
      <c r="T130" s="108" t="s">
        <v>1073</v>
      </c>
      <c r="U130" s="108">
        <v>94</v>
      </c>
      <c r="V130" s="108">
        <v>-5.8902097102853501E-3</v>
      </c>
      <c r="W130" s="108">
        <v>0.20396243860803301</v>
      </c>
      <c r="X130" s="108">
        <v>4.9060445032576103E-2</v>
      </c>
      <c r="Y130" s="108">
        <v>-2.06479459316108E-2</v>
      </c>
      <c r="Z130" s="108">
        <v>5.7641000133126501E-2</v>
      </c>
      <c r="AA130" s="108">
        <v>0.38576874418860402</v>
      </c>
      <c r="AB130" s="108">
        <v>1.0506403785234999</v>
      </c>
      <c r="AC130" s="108">
        <v>0.99049025405060298</v>
      </c>
      <c r="AD130" s="108">
        <v>0.557746662389353</v>
      </c>
      <c r="AE130" s="108">
        <v>0.52366548478452701</v>
      </c>
      <c r="AF130" s="108">
        <v>0.87219308517358796</v>
      </c>
      <c r="AG130" s="108">
        <v>1.0770911526206399</v>
      </c>
      <c r="AH130" s="108">
        <v>1.0400916345906099</v>
      </c>
      <c r="AI130">
        <v>0.66218656356555805</v>
      </c>
    </row>
    <row r="131" spans="1:35" x14ac:dyDescent="0.25">
      <c r="A131" s="108" t="s">
        <v>1336</v>
      </c>
      <c r="B131" s="108" t="s">
        <v>1337</v>
      </c>
      <c r="C131" s="108">
        <v>10967.3</v>
      </c>
      <c r="D131" s="108">
        <v>-0.30355888536859899</v>
      </c>
      <c r="E131" s="108">
        <v>-0.75419279899910197</v>
      </c>
      <c r="F131" s="108">
        <v>1.4718134960425999</v>
      </c>
      <c r="G131" s="108">
        <v>1.1569078763525</v>
      </c>
      <c r="H131" s="108">
        <v>-1.4420217252901899</v>
      </c>
      <c r="I131" s="108">
        <v>-1.5030681692077901</v>
      </c>
      <c r="J131" s="108">
        <v>0.83486999555717201</v>
      </c>
      <c r="K131" s="108">
        <v>-2.0867008447334099</v>
      </c>
      <c r="L131" s="108" t="s">
        <v>1072</v>
      </c>
      <c r="M131" s="108" t="s">
        <v>1080</v>
      </c>
      <c r="N131" s="108" t="s">
        <v>1071</v>
      </c>
      <c r="O131" s="108" t="s">
        <v>1071</v>
      </c>
      <c r="P131" s="108" t="s">
        <v>1080</v>
      </c>
      <c r="Q131" s="108" t="s">
        <v>1080</v>
      </c>
      <c r="R131" s="108" t="s">
        <v>1071</v>
      </c>
      <c r="S131" s="108" t="s">
        <v>1080</v>
      </c>
      <c r="T131" s="108" t="s">
        <v>1073</v>
      </c>
      <c r="U131" s="108">
        <v>173</v>
      </c>
      <c r="V131" s="108">
        <v>-0.12474943437734499</v>
      </c>
      <c r="W131" s="108">
        <v>0.21729687877152701</v>
      </c>
      <c r="X131" s="108">
        <v>6.9075669610999799E-2</v>
      </c>
      <c r="Y131" s="108">
        <v>-9.3728082808652205E-2</v>
      </c>
      <c r="Z131" s="108">
        <v>-0.203980704016998</v>
      </c>
      <c r="AA131" s="108">
        <v>0.40033656076032698</v>
      </c>
      <c r="AB131" s="108">
        <v>0.74320240092689405</v>
      </c>
      <c r="AC131" s="108">
        <v>1.37676300389146</v>
      </c>
      <c r="AD131" s="108">
        <v>0.39053397164658499</v>
      </c>
      <c r="AE131" s="108">
        <v>-1.46176599147899E-2</v>
      </c>
      <c r="AF131" s="108">
        <v>-1.3505792071577901E-2</v>
      </c>
      <c r="AG131" s="108">
        <v>0.112090594254509</v>
      </c>
      <c r="AH131" s="108">
        <v>4.99745210279956E-3</v>
      </c>
      <c r="AI131">
        <v>-0.30355888536859899</v>
      </c>
    </row>
    <row r="132" spans="1:35" x14ac:dyDescent="0.25">
      <c r="A132" s="108" t="s">
        <v>1338</v>
      </c>
      <c r="B132" s="108" t="s">
        <v>1339</v>
      </c>
      <c r="C132" s="108">
        <v>20005</v>
      </c>
      <c r="D132" s="108">
        <v>1.1459582185341</v>
      </c>
      <c r="E132" s="108">
        <v>-0.11811880630817299</v>
      </c>
      <c r="F132" s="108">
        <v>1.0819971717637</v>
      </c>
      <c r="G132" s="108">
        <v>0.95724603973420597</v>
      </c>
      <c r="H132" s="108">
        <v>-1.2650656518719601</v>
      </c>
      <c r="I132" s="108">
        <v>-1.55954205707369</v>
      </c>
      <c r="J132" s="108">
        <v>-0.90924885264115396</v>
      </c>
      <c r="K132" s="108">
        <v>-2.19263021447395</v>
      </c>
      <c r="L132" s="108" t="s">
        <v>1105</v>
      </c>
      <c r="M132" s="108" t="s">
        <v>1070</v>
      </c>
      <c r="N132" s="108" t="s">
        <v>1071</v>
      </c>
      <c r="O132" s="108" t="s">
        <v>1071</v>
      </c>
      <c r="P132" s="108" t="s">
        <v>1080</v>
      </c>
      <c r="Q132" s="108" t="s">
        <v>1080</v>
      </c>
      <c r="R132" s="108" t="s">
        <v>1080</v>
      </c>
      <c r="S132" s="108" t="s">
        <v>1080</v>
      </c>
      <c r="T132" s="108" t="s">
        <v>1073</v>
      </c>
      <c r="U132" s="108">
        <v>41</v>
      </c>
      <c r="V132" s="108">
        <v>1.3744061376008601</v>
      </c>
      <c r="W132" s="108">
        <v>1.34498970580833</v>
      </c>
      <c r="X132" s="108">
        <v>1.18152687448616</v>
      </c>
      <c r="Y132" s="108">
        <v>1.0448739940701</v>
      </c>
      <c r="Z132" s="108">
        <v>1.3846304689756299</v>
      </c>
      <c r="AA132" s="108">
        <v>1.6835014641266399</v>
      </c>
      <c r="AB132" s="108">
        <v>2.19533896406872</v>
      </c>
      <c r="AC132" s="108">
        <v>2.4808797776262499</v>
      </c>
      <c r="AD132" s="108">
        <v>1.76998418171494</v>
      </c>
      <c r="AE132" s="108">
        <v>1.7155250951944101</v>
      </c>
      <c r="AF132" s="108">
        <v>1.9954878032815999</v>
      </c>
      <c r="AG132" s="108">
        <v>2.21111692960049</v>
      </c>
      <c r="AH132" s="108">
        <v>1.85525800055624</v>
      </c>
      <c r="AI132">
        <v>1.1459582185341</v>
      </c>
    </row>
    <row r="133" spans="1:35" x14ac:dyDescent="0.25">
      <c r="A133" s="108" t="s">
        <v>1340</v>
      </c>
      <c r="B133" s="108" t="s">
        <v>1341</v>
      </c>
      <c r="C133" s="108">
        <v>16745.400000000001</v>
      </c>
      <c r="D133" s="108">
        <v>1.12999200351877</v>
      </c>
      <c r="E133" s="108">
        <v>0.292506342958684</v>
      </c>
      <c r="F133" s="108">
        <v>0.30236452320590601</v>
      </c>
      <c r="G133" s="108">
        <v>0.90494155262332998</v>
      </c>
      <c r="H133" s="108">
        <v>-0.55536938955505999</v>
      </c>
      <c r="I133" s="108">
        <v>-0.31939378060659002</v>
      </c>
      <c r="J133" s="108">
        <v>-0.82522593298229596</v>
      </c>
      <c r="K133" s="108">
        <v>-9.2775280413979797E-2</v>
      </c>
      <c r="L133" s="108" t="s">
        <v>1105</v>
      </c>
      <c r="M133" s="108" t="s">
        <v>1076</v>
      </c>
      <c r="N133" s="108" t="s">
        <v>1070</v>
      </c>
      <c r="O133" s="108" t="s">
        <v>1071</v>
      </c>
      <c r="P133" s="108" t="s">
        <v>1072</v>
      </c>
      <c r="Q133" s="108" t="s">
        <v>1070</v>
      </c>
      <c r="R133" s="108" t="s">
        <v>1080</v>
      </c>
      <c r="S133" s="108" t="s">
        <v>1070</v>
      </c>
      <c r="T133" s="108" t="s">
        <v>1073</v>
      </c>
      <c r="U133" s="108">
        <v>45</v>
      </c>
      <c r="V133" s="108">
        <v>0.13549775402045899</v>
      </c>
      <c r="W133" s="108">
        <v>0.14590111608996001</v>
      </c>
      <c r="X133" s="108">
        <v>0.104379510277139</v>
      </c>
      <c r="Y133" s="108">
        <v>-0.309440828844886</v>
      </c>
      <c r="Z133" s="108">
        <v>-0.33371300243017099</v>
      </c>
      <c r="AA133" s="108">
        <v>0.15997138387374299</v>
      </c>
      <c r="AB133" s="108">
        <v>0.62883708937830096</v>
      </c>
      <c r="AC133" s="108">
        <v>0.71666168058788904</v>
      </c>
      <c r="AD133" s="108">
        <v>0.52834950062669805</v>
      </c>
      <c r="AE133" s="108">
        <v>0.40948994046947201</v>
      </c>
      <c r="AF133" s="108">
        <v>0.84512843952329897</v>
      </c>
      <c r="AG133" s="108">
        <v>1.3613133000599</v>
      </c>
      <c r="AH133" s="108">
        <v>1.11839398883733</v>
      </c>
      <c r="AI133">
        <v>1.12999200351877</v>
      </c>
    </row>
    <row r="134" spans="1:35" x14ac:dyDescent="0.25">
      <c r="A134" s="108" t="s">
        <v>1342</v>
      </c>
      <c r="B134" s="108" t="s">
        <v>1343</v>
      </c>
      <c r="C134" s="108">
        <v>45458.6</v>
      </c>
      <c r="D134" s="108">
        <v>0.43947448866814998</v>
      </c>
      <c r="E134" s="108">
        <v>-0.50553772815210296</v>
      </c>
      <c r="F134" s="108">
        <v>-8.7451801072993204E-2</v>
      </c>
      <c r="G134" s="108">
        <v>1.0536124793650701</v>
      </c>
      <c r="H134" s="108">
        <v>-1.5132174489343699</v>
      </c>
      <c r="I134" s="108">
        <v>-1.7835556102595</v>
      </c>
      <c r="J134" s="108">
        <v>-0.85623811703989205</v>
      </c>
      <c r="K134" s="108">
        <v>-1.3224681124942901</v>
      </c>
      <c r="L134" s="108" t="s">
        <v>1076</v>
      </c>
      <c r="M134" s="108" t="s">
        <v>1072</v>
      </c>
      <c r="N134" s="108" t="s">
        <v>1070</v>
      </c>
      <c r="O134" s="108" t="s">
        <v>1071</v>
      </c>
      <c r="P134" s="108" t="s">
        <v>1080</v>
      </c>
      <c r="Q134" s="108" t="s">
        <v>1080</v>
      </c>
      <c r="R134" s="108" t="s">
        <v>1080</v>
      </c>
      <c r="S134" s="108" t="s">
        <v>1080</v>
      </c>
      <c r="T134" s="108" t="s">
        <v>1073</v>
      </c>
      <c r="U134" s="108">
        <v>115</v>
      </c>
      <c r="V134" s="108">
        <v>0.199973486451135</v>
      </c>
      <c r="W134" s="108">
        <v>0.34110882513299101</v>
      </c>
      <c r="X134" s="108">
        <v>0.22695513188248001</v>
      </c>
      <c r="Y134" s="108">
        <v>-1.57053074535345E-2</v>
      </c>
      <c r="Z134" s="108">
        <v>-0.20156495452614001</v>
      </c>
      <c r="AA134" s="108">
        <v>-0.19078783708515301</v>
      </c>
      <c r="AB134" s="108">
        <v>0.106374812310323</v>
      </c>
      <c r="AC134" s="108">
        <v>0.32127583288554801</v>
      </c>
      <c r="AD134" s="108">
        <v>0.39107850779366599</v>
      </c>
      <c r="AE134" s="108">
        <v>0.315350094169491</v>
      </c>
      <c r="AF134" s="108">
        <v>0.67542721478439105</v>
      </c>
      <c r="AG134" s="108">
        <v>1.03061867057557</v>
      </c>
      <c r="AH134" s="108">
        <v>0.95869099979337802</v>
      </c>
      <c r="AI134">
        <v>0.43947448866814998</v>
      </c>
    </row>
    <row r="135" spans="1:35" x14ac:dyDescent="0.25">
      <c r="A135" s="108" t="s">
        <v>1344</v>
      </c>
      <c r="B135" s="108" t="s">
        <v>1345</v>
      </c>
      <c r="C135" s="108">
        <v>9073.2999999999993</v>
      </c>
      <c r="D135" s="108">
        <v>-0.83766959589083601</v>
      </c>
      <c r="E135" s="108">
        <v>-0.84276504410192599</v>
      </c>
      <c r="F135" s="108">
        <v>0.30236452320590601</v>
      </c>
      <c r="G135" s="108">
        <v>0.53989884931207799</v>
      </c>
      <c r="H135" s="108">
        <v>0.167424911877251</v>
      </c>
      <c r="I135" s="108">
        <v>-1.4555605925653501</v>
      </c>
      <c r="J135" s="108">
        <v>-0.50133783718261204</v>
      </c>
      <c r="K135" s="108">
        <v>0.171355628840484</v>
      </c>
      <c r="L135" s="108" t="s">
        <v>1080</v>
      </c>
      <c r="M135" s="108" t="s">
        <v>1080</v>
      </c>
      <c r="N135" s="108" t="s">
        <v>1070</v>
      </c>
      <c r="O135" s="108" t="s">
        <v>1070</v>
      </c>
      <c r="P135" s="108" t="s">
        <v>1076</v>
      </c>
      <c r="Q135" s="108" t="s">
        <v>1080</v>
      </c>
      <c r="R135" s="108" t="s">
        <v>1072</v>
      </c>
      <c r="S135" s="108" t="s">
        <v>1070</v>
      </c>
      <c r="T135" s="108" t="s">
        <v>1073</v>
      </c>
      <c r="U135" s="108">
        <v>199</v>
      </c>
      <c r="V135" s="108">
        <v>-0.71801775995977402</v>
      </c>
      <c r="W135" s="108">
        <v>-0.88944253441855303</v>
      </c>
      <c r="X135" s="108">
        <v>-1.14794292314029</v>
      </c>
      <c r="Y135" s="108">
        <v>-1.14656085437067</v>
      </c>
      <c r="Z135" s="108">
        <v>-0.80945539925758103</v>
      </c>
      <c r="AA135" s="108">
        <v>-0.86677326936092003</v>
      </c>
      <c r="AB135" s="108">
        <v>-1.0144826808174301</v>
      </c>
      <c r="AC135" s="108">
        <v>-0.69284079408092403</v>
      </c>
      <c r="AD135" s="108">
        <v>-0.319459271617552</v>
      </c>
      <c r="AE135" s="108">
        <v>0.387753289389625</v>
      </c>
      <c r="AF135" s="108">
        <v>0.228798031198857</v>
      </c>
      <c r="AG135" s="108">
        <v>-3.8649569484104002E-2</v>
      </c>
      <c r="AH135" s="108">
        <v>0.18161026549790199</v>
      </c>
      <c r="AI135">
        <v>-0.83766959589083601</v>
      </c>
    </row>
    <row r="136" spans="1:35" x14ac:dyDescent="0.25">
      <c r="A136" s="108" t="s">
        <v>1346</v>
      </c>
      <c r="B136" s="108" t="s">
        <v>1347</v>
      </c>
      <c r="C136" s="108">
        <v>10200.1</v>
      </c>
      <c r="D136" s="108">
        <v>0.53134365507460501</v>
      </c>
      <c r="E136" s="108">
        <v>-0.81347843630718997</v>
      </c>
      <c r="F136" s="108">
        <v>1.0819971717637</v>
      </c>
      <c r="G136" s="108">
        <v>0.85243507333042001</v>
      </c>
      <c r="H136" s="108">
        <v>-0.99249037375634197</v>
      </c>
      <c r="I136" s="108">
        <v>-2.0743281100739202</v>
      </c>
      <c r="J136" s="108">
        <v>-0.318674558717366</v>
      </c>
      <c r="K136" s="108">
        <v>0.209517356665848</v>
      </c>
      <c r="L136" s="108" t="s">
        <v>1079</v>
      </c>
      <c r="M136" s="108" t="s">
        <v>1080</v>
      </c>
      <c r="N136" s="108" t="s">
        <v>1071</v>
      </c>
      <c r="O136" s="108" t="s">
        <v>1076</v>
      </c>
      <c r="P136" s="108" t="s">
        <v>1080</v>
      </c>
      <c r="Q136" s="108" t="s">
        <v>1080</v>
      </c>
      <c r="R136" s="108" t="s">
        <v>1070</v>
      </c>
      <c r="S136" s="108" t="s">
        <v>1070</v>
      </c>
      <c r="T136" s="108" t="s">
        <v>1073</v>
      </c>
      <c r="U136" s="108">
        <v>111</v>
      </c>
      <c r="V136" s="108">
        <v>0.22932577343521601</v>
      </c>
      <c r="W136" s="108">
        <v>0.47028635400443197</v>
      </c>
      <c r="X136" s="108">
        <v>0.291655783583461</v>
      </c>
      <c r="Y136" s="108">
        <v>-0.39880222263805398</v>
      </c>
      <c r="Z136" s="108">
        <v>-0.46299943308962499</v>
      </c>
      <c r="AA136" s="108">
        <v>-0.11336187294069699</v>
      </c>
      <c r="AB136" s="108">
        <v>-0.28739582735556402</v>
      </c>
      <c r="AC136" s="108">
        <v>-5.95634786098296E-2</v>
      </c>
      <c r="AD136" s="108">
        <v>0.46981330691969497</v>
      </c>
      <c r="AE136" s="108">
        <v>0.59151932869656898</v>
      </c>
      <c r="AF136" s="108">
        <v>1.0223801248475599</v>
      </c>
      <c r="AG136" s="108">
        <v>0.90632611142886699</v>
      </c>
      <c r="AH136" s="108">
        <v>0.80655434916257995</v>
      </c>
      <c r="AI136">
        <v>0.53134365507460501</v>
      </c>
    </row>
    <row r="137" spans="1:35" x14ac:dyDescent="0.25">
      <c r="A137" s="108" t="s">
        <v>1348</v>
      </c>
      <c r="B137" s="108" t="s">
        <v>1349</v>
      </c>
      <c r="C137" s="108">
        <v>1756.8</v>
      </c>
      <c r="D137" s="108">
        <v>-0.47941760465713001</v>
      </c>
      <c r="E137" s="108">
        <v>-0.15233224610805501</v>
      </c>
      <c r="F137" s="108">
        <v>0.69218084748480502</v>
      </c>
      <c r="G137" s="108">
        <v>0.57408595836478704</v>
      </c>
      <c r="H137" s="108">
        <v>-1.3858640564110999E-2</v>
      </c>
      <c r="I137" s="108">
        <v>-1.5599847823394599</v>
      </c>
      <c r="J137" s="108">
        <v>0.245214971542245</v>
      </c>
      <c r="K137" s="108">
        <v>-1.49917936469859</v>
      </c>
      <c r="L137" s="108" t="s">
        <v>1072</v>
      </c>
      <c r="M137" s="108" t="s">
        <v>1070</v>
      </c>
      <c r="N137" s="108" t="s">
        <v>1076</v>
      </c>
      <c r="O137" s="108" t="s">
        <v>1076</v>
      </c>
      <c r="P137" s="108" t="s">
        <v>1070</v>
      </c>
      <c r="Q137" s="108" t="s">
        <v>1080</v>
      </c>
      <c r="R137" s="108" t="s">
        <v>1076</v>
      </c>
      <c r="S137" s="108" t="s">
        <v>1080</v>
      </c>
      <c r="T137" s="108" t="s">
        <v>1073</v>
      </c>
      <c r="U137" s="108">
        <v>184</v>
      </c>
      <c r="V137" s="108">
        <v>-1.6277994087927301</v>
      </c>
      <c r="W137" s="108">
        <v>-1.6570989591440599</v>
      </c>
      <c r="X137" s="108">
        <v>-1.50116962844663</v>
      </c>
      <c r="Y137" s="108">
        <v>-1.6425424865371301</v>
      </c>
      <c r="Z137" s="108">
        <v>-1.65160919785889</v>
      </c>
      <c r="AA137" s="108">
        <v>-1.43246272388006</v>
      </c>
      <c r="AB137" s="108">
        <v>-1.2590075687842499</v>
      </c>
      <c r="AC137" s="108">
        <v>-0.80181621088544797</v>
      </c>
      <c r="AD137" s="108">
        <v>-0.83228390094898996</v>
      </c>
      <c r="AE137" s="108">
        <v>-0.61717182271364301</v>
      </c>
      <c r="AF137" s="108">
        <v>0.47905057214583002</v>
      </c>
      <c r="AG137" s="108">
        <v>0.19080525897087899</v>
      </c>
      <c r="AH137" s="108">
        <v>-0.33263085501706602</v>
      </c>
      <c r="AI137">
        <v>-0.47941760465713001</v>
      </c>
    </row>
    <row r="138" spans="1:35" x14ac:dyDescent="0.25">
      <c r="A138" s="108" t="s">
        <v>1350</v>
      </c>
      <c r="B138" s="108" t="s">
        <v>1351</v>
      </c>
      <c r="C138" s="108">
        <v>3553.2</v>
      </c>
      <c r="D138" s="108">
        <v>-1.4522888486641301</v>
      </c>
      <c r="E138" s="108">
        <v>-0.67360371416270703</v>
      </c>
      <c r="F138" s="108">
        <v>0.69218084748480502</v>
      </c>
      <c r="G138" s="108">
        <v>1.1854040861114601</v>
      </c>
      <c r="H138" s="108">
        <v>-0.64002633270057696</v>
      </c>
      <c r="I138" s="108">
        <v>-1.3092190149026799</v>
      </c>
      <c r="J138" s="108">
        <v>2.5809615853992498</v>
      </c>
      <c r="K138" s="108">
        <v>-1.39516761125363</v>
      </c>
      <c r="L138" s="108" t="s">
        <v>1080</v>
      </c>
      <c r="M138" s="108" t="s">
        <v>1080</v>
      </c>
      <c r="N138" s="108" t="s">
        <v>1076</v>
      </c>
      <c r="O138" s="108" t="s">
        <v>1071</v>
      </c>
      <c r="P138" s="108" t="s">
        <v>1080</v>
      </c>
      <c r="Q138" s="108" t="s">
        <v>1080</v>
      </c>
      <c r="R138" s="108" t="s">
        <v>1071</v>
      </c>
      <c r="S138" s="108" t="s">
        <v>1080</v>
      </c>
      <c r="T138" s="108" t="s">
        <v>1073</v>
      </c>
      <c r="U138" s="108">
        <v>208</v>
      </c>
      <c r="V138" s="108">
        <v>-1.5452013599758401</v>
      </c>
      <c r="W138" s="108">
        <v>-1.5692817748766099</v>
      </c>
      <c r="X138" s="108">
        <v>-1.5313237243883799</v>
      </c>
      <c r="Y138" s="108">
        <v>-1.56335859353176</v>
      </c>
      <c r="Z138" s="108">
        <v>-1.4433924291745499</v>
      </c>
      <c r="AA138" s="108">
        <v>-1.3494045095806599</v>
      </c>
      <c r="AB138" s="108">
        <v>-1.4998231276073499</v>
      </c>
      <c r="AC138" s="108">
        <v>-0.99106793365643298</v>
      </c>
      <c r="AD138" s="108">
        <v>-0.887072366441229</v>
      </c>
      <c r="AE138" s="108">
        <v>-0.61185786459734903</v>
      </c>
      <c r="AF138" s="108">
        <v>-6.8936285017281398E-2</v>
      </c>
      <c r="AG138" s="108">
        <v>-0.32680649893248198</v>
      </c>
      <c r="AH138" s="108">
        <v>-1.0160295442101701</v>
      </c>
      <c r="AI138">
        <v>-1.4522888486641301</v>
      </c>
    </row>
    <row r="139" spans="1:35" x14ac:dyDescent="0.25">
      <c r="A139" s="108" t="s">
        <v>1352</v>
      </c>
      <c r="B139" s="108" t="s">
        <v>1353</v>
      </c>
      <c r="C139" s="108">
        <v>2045.9</v>
      </c>
      <c r="D139" s="108">
        <v>-0.29296890914783502</v>
      </c>
      <c r="E139" s="108">
        <v>-0.42201924278476</v>
      </c>
      <c r="F139" s="108">
        <v>0.69218084748480502</v>
      </c>
      <c r="G139" s="108">
        <v>1.08845167151012</v>
      </c>
      <c r="H139" s="108">
        <v>-1.3513961620325901</v>
      </c>
      <c r="I139" s="108">
        <v>-1.8276980320757701</v>
      </c>
      <c r="J139" s="108">
        <v>1.3930192606804199</v>
      </c>
      <c r="K139" s="108">
        <v>-1.60407509666243</v>
      </c>
      <c r="L139" s="108" t="s">
        <v>1072</v>
      </c>
      <c r="M139" s="108" t="s">
        <v>1072</v>
      </c>
      <c r="N139" s="108" t="s">
        <v>1076</v>
      </c>
      <c r="O139" s="108" t="s">
        <v>1071</v>
      </c>
      <c r="P139" s="108" t="s">
        <v>1080</v>
      </c>
      <c r="Q139" s="108" t="s">
        <v>1080</v>
      </c>
      <c r="R139" s="108" t="s">
        <v>1071</v>
      </c>
      <c r="S139" s="108" t="s">
        <v>1080</v>
      </c>
      <c r="T139" s="108" t="s">
        <v>1073</v>
      </c>
      <c r="U139" s="108">
        <v>171</v>
      </c>
      <c r="V139" s="108">
        <v>-0.75555665526811999</v>
      </c>
      <c r="W139" s="108">
        <v>-0.46369211935120702</v>
      </c>
      <c r="X139" s="108">
        <v>-0.713431574189623</v>
      </c>
      <c r="Y139" s="108">
        <v>-0.53712547688597001</v>
      </c>
      <c r="Z139" s="108">
        <v>-0.68388569271088795</v>
      </c>
      <c r="AA139" s="108">
        <v>-0.65983992408049796</v>
      </c>
      <c r="AB139" s="108">
        <v>-1.04296760067688</v>
      </c>
      <c r="AC139" s="108">
        <v>-0.62543688469053504</v>
      </c>
      <c r="AD139" s="108">
        <v>-0.83872992408693103</v>
      </c>
      <c r="AE139" s="108">
        <v>-0.64663142516846595</v>
      </c>
      <c r="AF139" s="108">
        <v>-0.258387779194588</v>
      </c>
      <c r="AG139" s="108">
        <v>-0.70519966626712105</v>
      </c>
      <c r="AH139" s="108">
        <v>-0.57198493148476404</v>
      </c>
      <c r="AI139">
        <v>-0.29296890914783502</v>
      </c>
    </row>
    <row r="140" spans="1:35" x14ac:dyDescent="0.25">
      <c r="A140" s="108" t="s">
        <v>1354</v>
      </c>
      <c r="B140" s="108" t="s">
        <v>1355</v>
      </c>
      <c r="C140" s="108">
        <v>12353.8</v>
      </c>
      <c r="D140" s="108">
        <v>-0.224713042109838</v>
      </c>
      <c r="E140" s="108">
        <v>-0.58213274209277999</v>
      </c>
      <c r="F140" s="108">
        <v>-8.7451801072993204E-2</v>
      </c>
      <c r="G140" s="108">
        <v>1.07044434786623</v>
      </c>
      <c r="H140" s="108">
        <v>-0.54482456999011197</v>
      </c>
      <c r="I140" s="108">
        <v>-1.32841869267844</v>
      </c>
      <c r="J140" s="108">
        <v>-0.12945184965701101</v>
      </c>
      <c r="K140" s="108">
        <v>0.209325172057582</v>
      </c>
      <c r="L140" s="108" t="s">
        <v>1072</v>
      </c>
      <c r="M140" s="108" t="s">
        <v>1080</v>
      </c>
      <c r="N140" s="108" t="s">
        <v>1070</v>
      </c>
      <c r="O140" s="108" t="s">
        <v>1071</v>
      </c>
      <c r="P140" s="108" t="s">
        <v>1072</v>
      </c>
      <c r="Q140" s="108" t="s">
        <v>1080</v>
      </c>
      <c r="R140" s="108" t="s">
        <v>1070</v>
      </c>
      <c r="S140" s="108" t="s">
        <v>1070</v>
      </c>
      <c r="T140" s="108" t="s">
        <v>1073</v>
      </c>
      <c r="U140" s="108">
        <v>165</v>
      </c>
      <c r="V140" s="108">
        <v>-1.35757177681386</v>
      </c>
      <c r="W140" s="108">
        <v>-1.3212594460118601</v>
      </c>
      <c r="X140" s="108">
        <v>-1.3833844648622899</v>
      </c>
      <c r="Y140" s="108">
        <v>-1.4046866213504801</v>
      </c>
      <c r="Z140" s="108">
        <v>-1.3682798611376299</v>
      </c>
      <c r="AA140" s="108">
        <v>-1.4111998409105</v>
      </c>
      <c r="AB140" s="108">
        <v>-1.3500050588154699</v>
      </c>
      <c r="AC140" s="108">
        <v>-1.2764235716601999</v>
      </c>
      <c r="AD140" s="108">
        <v>-1.1729470169699201</v>
      </c>
      <c r="AE140" s="108">
        <v>-1.2167493275039201</v>
      </c>
      <c r="AF140" s="108">
        <v>-0.90273752986073497</v>
      </c>
      <c r="AG140" s="108">
        <v>-0.71891163634588295</v>
      </c>
      <c r="AH140" s="108">
        <v>0.113352623660327</v>
      </c>
      <c r="AI140">
        <v>-0.224713042109838</v>
      </c>
    </row>
    <row r="141" spans="1:35" x14ac:dyDescent="0.25">
      <c r="A141" s="108" t="s">
        <v>1356</v>
      </c>
      <c r="B141" s="108" t="s">
        <v>1357</v>
      </c>
      <c r="C141" s="108">
        <v>17746.400000000001</v>
      </c>
      <c r="D141" s="108">
        <v>1.12011432493065</v>
      </c>
      <c r="E141" s="108">
        <v>-0.52651990005453198</v>
      </c>
      <c r="F141" s="108">
        <v>0.69218084748480502</v>
      </c>
      <c r="G141" s="108">
        <v>0.89693293883716996</v>
      </c>
      <c r="H141" s="108">
        <v>-0.21417720638566301</v>
      </c>
      <c r="I141" s="108">
        <v>-0.58584268617299995</v>
      </c>
      <c r="J141" s="108">
        <v>0.195930746908758</v>
      </c>
      <c r="K141" s="108">
        <v>0.71172186899678602</v>
      </c>
      <c r="L141" s="108" t="s">
        <v>1105</v>
      </c>
      <c r="M141" s="108" t="s">
        <v>1072</v>
      </c>
      <c r="N141" s="108" t="s">
        <v>1076</v>
      </c>
      <c r="O141" s="108" t="s">
        <v>1071</v>
      </c>
      <c r="P141" s="108" t="s">
        <v>1072</v>
      </c>
      <c r="Q141" s="108" t="s">
        <v>1072</v>
      </c>
      <c r="R141" s="108" t="s">
        <v>1076</v>
      </c>
      <c r="S141" s="108" t="s">
        <v>1076</v>
      </c>
      <c r="T141" s="108" t="s">
        <v>1073</v>
      </c>
      <c r="U141" s="108">
        <v>47</v>
      </c>
      <c r="V141" s="108">
        <v>-0.30224770147299201</v>
      </c>
      <c r="W141" s="108">
        <v>-0.135214311709835</v>
      </c>
      <c r="X141" s="108">
        <v>1.5397845054189599E-2</v>
      </c>
      <c r="Y141" s="108">
        <v>3.5017670602716801E-2</v>
      </c>
      <c r="Z141" s="108">
        <v>4.97810968897235E-2</v>
      </c>
      <c r="AA141" s="108">
        <v>-4.2039892139235603E-3</v>
      </c>
      <c r="AB141" s="108">
        <v>-8.1169237673632794E-2</v>
      </c>
      <c r="AC141" s="108">
        <v>0.22773643460503101</v>
      </c>
      <c r="AD141" s="108">
        <v>0.72990394725587904</v>
      </c>
      <c r="AE141" s="108">
        <v>0.64743802749056401</v>
      </c>
      <c r="AF141" s="108">
        <v>0.92726360472929803</v>
      </c>
      <c r="AG141" s="108">
        <v>1.1111298730446399</v>
      </c>
      <c r="AH141" s="108">
        <v>1.40920003261842</v>
      </c>
      <c r="AI141">
        <v>1.12011432493065</v>
      </c>
    </row>
    <row r="142" spans="1:35" x14ac:dyDescent="0.25">
      <c r="A142" s="108" t="s">
        <v>1358</v>
      </c>
      <c r="B142" s="108" t="s">
        <v>1359</v>
      </c>
      <c r="C142" s="108">
        <v>7936.5</v>
      </c>
      <c r="D142" s="108">
        <v>1.35277271834284</v>
      </c>
      <c r="E142" s="108">
        <v>-0.55602889347068796</v>
      </c>
      <c r="F142" s="108">
        <v>1.0819971717637</v>
      </c>
      <c r="G142" s="108">
        <v>1.06811185538325</v>
      </c>
      <c r="H142" s="108">
        <v>-1.4748607431959899</v>
      </c>
      <c r="I142" s="108">
        <v>-1.1411745318122799</v>
      </c>
      <c r="J142" s="108">
        <v>0.75225617878011297</v>
      </c>
      <c r="K142" s="108">
        <v>-1.6961104366408599</v>
      </c>
      <c r="L142" s="108" t="s">
        <v>1105</v>
      </c>
      <c r="M142" s="108" t="s">
        <v>1072</v>
      </c>
      <c r="N142" s="108" t="s">
        <v>1071</v>
      </c>
      <c r="O142" s="108" t="s">
        <v>1071</v>
      </c>
      <c r="P142" s="108" t="s">
        <v>1080</v>
      </c>
      <c r="Q142" s="108" t="s">
        <v>1080</v>
      </c>
      <c r="R142" s="108" t="s">
        <v>1071</v>
      </c>
      <c r="S142" s="108" t="s">
        <v>1080</v>
      </c>
      <c r="T142" s="108" t="s">
        <v>1073</v>
      </c>
      <c r="U142" s="108">
        <v>27</v>
      </c>
      <c r="V142" s="108">
        <v>-0.445788441872568</v>
      </c>
      <c r="W142" s="108">
        <v>-0.234972349426946</v>
      </c>
      <c r="X142" s="108">
        <v>-0.649495626692557</v>
      </c>
      <c r="Y142" s="108">
        <v>-0.65354637244047298</v>
      </c>
      <c r="Z142" s="108">
        <v>-0.23844907754215799</v>
      </c>
      <c r="AA142" s="108">
        <v>0.32764716667839</v>
      </c>
      <c r="AB142" s="108">
        <v>0.16177981067629399</v>
      </c>
      <c r="AC142" s="108">
        <v>0.518079180940477</v>
      </c>
      <c r="AD142" s="108">
        <v>0.91870786270063698</v>
      </c>
      <c r="AE142" s="108">
        <v>1.30960142935164</v>
      </c>
      <c r="AF142" s="108">
        <v>1.67878420674097</v>
      </c>
      <c r="AG142" s="108">
        <v>1.70256204568158</v>
      </c>
      <c r="AH142" s="108">
        <v>1.28001132123605</v>
      </c>
      <c r="AI142">
        <v>1.35277271834284</v>
      </c>
    </row>
    <row r="143" spans="1:35" x14ac:dyDescent="0.25">
      <c r="A143" s="108" t="s">
        <v>1360</v>
      </c>
      <c r="B143" s="108" t="s">
        <v>1361</v>
      </c>
      <c r="C143" s="108">
        <v>7799.3</v>
      </c>
      <c r="D143" s="108">
        <v>0.25688906580966497</v>
      </c>
      <c r="E143" s="108">
        <v>-9.6612115872902096E-2</v>
      </c>
      <c r="F143" s="108">
        <v>0.30236452320590601</v>
      </c>
      <c r="G143" s="108">
        <v>0.81646957707384504</v>
      </c>
      <c r="H143" s="108">
        <v>-1.0091218000992199</v>
      </c>
      <c r="I143" s="108">
        <v>-1.0940393440149601</v>
      </c>
      <c r="J143" s="108">
        <v>-0.40393017221557898</v>
      </c>
      <c r="K143" s="108">
        <v>-2.66917552573399E-2</v>
      </c>
      <c r="L143" s="108" t="s">
        <v>1076</v>
      </c>
      <c r="M143" s="108" t="s">
        <v>1070</v>
      </c>
      <c r="N143" s="108" t="s">
        <v>1070</v>
      </c>
      <c r="O143" s="108" t="s">
        <v>1076</v>
      </c>
      <c r="P143" s="108" t="s">
        <v>1080</v>
      </c>
      <c r="Q143" s="108" t="s">
        <v>1080</v>
      </c>
      <c r="R143" s="108" t="s">
        <v>1070</v>
      </c>
      <c r="S143" s="108" t="s">
        <v>1070</v>
      </c>
      <c r="T143" s="108" t="s">
        <v>1073</v>
      </c>
      <c r="U143" s="108">
        <v>131</v>
      </c>
      <c r="V143" s="108">
        <v>-1.3183669720764499</v>
      </c>
      <c r="W143" s="108">
        <v>-1.3040161692157</v>
      </c>
      <c r="X143" s="108">
        <v>-1.3183918385187099</v>
      </c>
      <c r="Y143" s="108">
        <v>-1.3197453465128399</v>
      </c>
      <c r="Z143" s="108">
        <v>-1.3821018842257</v>
      </c>
      <c r="AA143" s="108">
        <v>-1.4705783128972401</v>
      </c>
      <c r="AB143" s="108">
        <v>-1.41211599528336</v>
      </c>
      <c r="AC143" s="108">
        <v>-1.07511124192576</v>
      </c>
      <c r="AD143" s="108">
        <v>-0.78506023653579504</v>
      </c>
      <c r="AE143" s="108">
        <v>-0.87365890149398795</v>
      </c>
      <c r="AF143" s="108">
        <v>-0.60516228832965502</v>
      </c>
      <c r="AG143" s="108">
        <v>-0.40111951278345598</v>
      </c>
      <c r="AH143" s="108">
        <v>-0.18931363818882299</v>
      </c>
      <c r="AI143">
        <v>0.25688906580966497</v>
      </c>
    </row>
    <row r="144" spans="1:35" x14ac:dyDescent="0.25">
      <c r="A144" s="108" t="s">
        <v>1362</v>
      </c>
      <c r="B144" s="108" t="s">
        <v>1363</v>
      </c>
      <c r="C144" s="108">
        <v>1928.9</v>
      </c>
      <c r="D144" s="108">
        <v>2.3905876352014799E-2</v>
      </c>
      <c r="E144" s="108">
        <v>-0.56707740143138596</v>
      </c>
      <c r="F144" s="108">
        <v>0.69218084748480502</v>
      </c>
      <c r="G144" s="108">
        <v>1.02569908484566</v>
      </c>
      <c r="H144" s="108">
        <v>-1.4234018262779999</v>
      </c>
      <c r="I144" s="108">
        <v>-1.86778781299792</v>
      </c>
      <c r="J144" s="108">
        <v>2.6229912331166898</v>
      </c>
      <c r="K144" s="108">
        <v>-1.4420188414462101</v>
      </c>
      <c r="L144" s="108" t="s">
        <v>1070</v>
      </c>
      <c r="M144" s="108" t="s">
        <v>1072</v>
      </c>
      <c r="N144" s="108" t="s">
        <v>1076</v>
      </c>
      <c r="O144" s="108" t="s">
        <v>1071</v>
      </c>
      <c r="P144" s="108" t="s">
        <v>1080</v>
      </c>
      <c r="Q144" s="108" t="s">
        <v>1080</v>
      </c>
      <c r="R144" s="108" t="s">
        <v>1071</v>
      </c>
      <c r="S144" s="108" t="s">
        <v>1080</v>
      </c>
      <c r="T144" s="108" t="s">
        <v>1073</v>
      </c>
      <c r="U144" s="108">
        <v>152</v>
      </c>
      <c r="V144" s="108">
        <v>0.270084068566392</v>
      </c>
      <c r="W144" s="108">
        <v>-7.3139720881348499E-2</v>
      </c>
      <c r="X144" s="108">
        <v>0.369979400045722</v>
      </c>
      <c r="Y144" s="108">
        <v>-1.2350704095675</v>
      </c>
      <c r="Z144" s="108">
        <v>-1.2951855591168699</v>
      </c>
      <c r="AA144" s="108">
        <v>-1.38913985784866</v>
      </c>
      <c r="AB144" s="108">
        <v>-9.5881060864575804E-2</v>
      </c>
      <c r="AC144" s="108">
        <v>-0.22288603013750499</v>
      </c>
      <c r="AD144" s="108">
        <v>-0.19133652043815999</v>
      </c>
      <c r="AE144" s="108">
        <v>3.0071048146521999E-3</v>
      </c>
      <c r="AF144" s="108">
        <v>0.22709743409173899</v>
      </c>
      <c r="AG144" s="108">
        <v>-0.38830029908553698</v>
      </c>
      <c r="AH144" s="108">
        <v>-0.207068590607804</v>
      </c>
      <c r="AI144">
        <v>2.3905876352014799E-2</v>
      </c>
    </row>
    <row r="145" spans="1:35" x14ac:dyDescent="0.25">
      <c r="A145" s="108" t="s">
        <v>1364</v>
      </c>
      <c r="B145" s="108" t="s">
        <v>1365</v>
      </c>
      <c r="C145" s="108">
        <v>4895.8999999999996</v>
      </c>
      <c r="D145" s="108">
        <v>-0.48722156377099901</v>
      </c>
      <c r="E145" s="108">
        <v>-0.91489152832397702</v>
      </c>
      <c r="F145" s="108">
        <v>0.30236452320590601</v>
      </c>
      <c r="G145" s="108">
        <v>1.1884923892808801</v>
      </c>
      <c r="H145" s="108">
        <v>-1.30894463332213</v>
      </c>
      <c r="I145" s="108">
        <v>-1.69064723607333</v>
      </c>
      <c r="J145" s="108">
        <v>2.6017913277905498</v>
      </c>
      <c r="K145" s="108">
        <v>-2.1825222335027301</v>
      </c>
      <c r="L145" s="108" t="s">
        <v>1072</v>
      </c>
      <c r="M145" s="108" t="s">
        <v>1080</v>
      </c>
      <c r="N145" s="108" t="s">
        <v>1070</v>
      </c>
      <c r="O145" s="108" t="s">
        <v>1071</v>
      </c>
      <c r="P145" s="108" t="s">
        <v>1080</v>
      </c>
      <c r="Q145" s="108" t="s">
        <v>1080</v>
      </c>
      <c r="R145" s="108" t="s">
        <v>1071</v>
      </c>
      <c r="S145" s="108" t="s">
        <v>1080</v>
      </c>
      <c r="T145" s="108" t="s">
        <v>1073</v>
      </c>
      <c r="U145" s="108">
        <v>185</v>
      </c>
      <c r="V145" s="108">
        <v>-0.93192839261481997</v>
      </c>
      <c r="W145" s="108">
        <v>-0.84152630509040005</v>
      </c>
      <c r="X145" s="108">
        <v>-0.86510490441544396</v>
      </c>
      <c r="Y145" s="108">
        <v>-1.0620742324043599</v>
      </c>
      <c r="Z145" s="108">
        <v>-0.88200443434239595</v>
      </c>
      <c r="AA145" s="108">
        <v>-0.75076613107206902</v>
      </c>
      <c r="AB145" s="108">
        <v>-0.82430129918402095</v>
      </c>
      <c r="AC145" s="108">
        <v>-0.54719733853990804</v>
      </c>
      <c r="AD145" s="108">
        <v>-0.546392760623159</v>
      </c>
      <c r="AE145" s="108">
        <v>-0.74310482201169004</v>
      </c>
      <c r="AF145" s="108">
        <v>9.3662907187116604E-2</v>
      </c>
      <c r="AG145" s="108">
        <v>-1.0599111437625801</v>
      </c>
      <c r="AH145" s="108">
        <v>-0.887958318708157</v>
      </c>
      <c r="AI145">
        <v>-0.48722156377099901</v>
      </c>
    </row>
    <row r="146" spans="1:35" x14ac:dyDescent="0.25">
      <c r="A146" s="108" t="s">
        <v>1366</v>
      </c>
      <c r="B146" s="108" t="s">
        <v>1367</v>
      </c>
      <c r="C146" s="108">
        <v>28736.799999999999</v>
      </c>
      <c r="D146" s="108">
        <v>-0.32321809432420401</v>
      </c>
      <c r="E146" s="108">
        <v>0.43381601135412801</v>
      </c>
      <c r="F146" s="108">
        <v>-0.86708444963079201</v>
      </c>
      <c r="G146" s="108">
        <v>-0.79068242504213004</v>
      </c>
      <c r="H146" s="108">
        <v>0.31822883129280399</v>
      </c>
      <c r="I146" s="108">
        <v>1.2000755164499799</v>
      </c>
      <c r="J146" s="108">
        <v>-0.29826140782638</v>
      </c>
      <c r="K146" s="108">
        <v>1.36582395715819</v>
      </c>
      <c r="L146" s="108" t="s">
        <v>1072</v>
      </c>
      <c r="M146" s="108" t="s">
        <v>1076</v>
      </c>
      <c r="N146" s="108" t="s">
        <v>1072</v>
      </c>
      <c r="O146" s="108" t="s">
        <v>1080</v>
      </c>
      <c r="P146" s="108" t="s">
        <v>1076</v>
      </c>
      <c r="Q146" s="108" t="s">
        <v>1071</v>
      </c>
      <c r="R146" s="108" t="s">
        <v>1070</v>
      </c>
      <c r="S146" s="108" t="s">
        <v>1071</v>
      </c>
      <c r="T146" s="108" t="s">
        <v>1073</v>
      </c>
      <c r="U146" s="108">
        <v>176</v>
      </c>
      <c r="V146" s="108">
        <v>-0.89832328766909797</v>
      </c>
      <c r="W146" s="108">
        <v>-0.69287868675583097</v>
      </c>
      <c r="X146" s="108">
        <v>-0.95699361069633204</v>
      </c>
      <c r="Y146" s="108">
        <v>-1.10293530225904</v>
      </c>
      <c r="Z146" s="108">
        <v>-1.0110417089953401</v>
      </c>
      <c r="AA146" s="108">
        <v>-0.898970899971411</v>
      </c>
      <c r="AB146" s="108">
        <v>-0.92467154899128101</v>
      </c>
      <c r="AC146" s="108">
        <v>-0.77680474480231099</v>
      </c>
      <c r="AD146" s="108">
        <v>-0.67891650481231802</v>
      </c>
      <c r="AE146" s="108">
        <v>-0.82229750604610297</v>
      </c>
      <c r="AF146" s="108">
        <v>-0.41271806438338998</v>
      </c>
      <c r="AG146" s="108">
        <v>9.5836180474226207E-2</v>
      </c>
      <c r="AH146" s="108">
        <v>0.123589779710139</v>
      </c>
      <c r="AI146">
        <v>-0.32321809432420401</v>
      </c>
    </row>
    <row r="147" spans="1:35" x14ac:dyDescent="0.25">
      <c r="A147" s="108" t="s">
        <v>1368</v>
      </c>
      <c r="B147" s="108" t="s">
        <v>1369</v>
      </c>
      <c r="C147" s="108">
        <v>20257.8</v>
      </c>
      <c r="D147" s="108">
        <v>-0.56132502195717604</v>
      </c>
      <c r="E147" s="108">
        <v>6.6945918412213395E-2</v>
      </c>
      <c r="F147" s="108">
        <v>-0.86708444963079201</v>
      </c>
      <c r="G147" s="108">
        <v>-0.15267286305918601</v>
      </c>
      <c r="H147" s="108">
        <v>0.61227552023585097</v>
      </c>
      <c r="I147" s="108">
        <v>1.47382078406099</v>
      </c>
      <c r="J147" s="108">
        <v>-0.64174331403154905</v>
      </c>
      <c r="K147" s="108">
        <v>1.8902199304401199</v>
      </c>
      <c r="L147" s="108" t="s">
        <v>1080</v>
      </c>
      <c r="M147" s="108" t="s">
        <v>1076</v>
      </c>
      <c r="N147" s="108" t="s">
        <v>1072</v>
      </c>
      <c r="O147" s="108" t="s">
        <v>1072</v>
      </c>
      <c r="P147" s="108" t="s">
        <v>1076</v>
      </c>
      <c r="Q147" s="108" t="s">
        <v>1071</v>
      </c>
      <c r="R147" s="108" t="s">
        <v>1072</v>
      </c>
      <c r="S147" s="108" t="s">
        <v>1071</v>
      </c>
      <c r="T147" s="108" t="s">
        <v>1073</v>
      </c>
      <c r="U147" s="108">
        <v>190</v>
      </c>
      <c r="V147" s="108">
        <v>-1.05870850304483</v>
      </c>
      <c r="W147" s="108">
        <v>-1.08888369143522</v>
      </c>
      <c r="X147" s="108">
        <v>-1.2664582514720399</v>
      </c>
      <c r="Y147" s="108">
        <v>-1.32088038226911</v>
      </c>
      <c r="Z147" s="108">
        <v>-1.2781000293342899</v>
      </c>
      <c r="AA147" s="108">
        <v>-1.24494391374333</v>
      </c>
      <c r="AB147" s="108">
        <v>-0.95050864196943996</v>
      </c>
      <c r="AC147" s="108">
        <v>-0.68914377856140896</v>
      </c>
      <c r="AD147" s="108">
        <v>-0.69879900795750505</v>
      </c>
      <c r="AE147" s="108">
        <v>-0.93676017315883797</v>
      </c>
      <c r="AF147" s="108">
        <v>-0.49137986536429801</v>
      </c>
      <c r="AG147" s="108">
        <v>0.122952872721157</v>
      </c>
      <c r="AH147" s="108">
        <v>-0.128291474345544</v>
      </c>
      <c r="AI147">
        <v>-0.56132502195717604</v>
      </c>
    </row>
    <row r="148" spans="1:35" x14ac:dyDescent="0.25">
      <c r="A148" s="108" t="s">
        <v>1370</v>
      </c>
      <c r="B148" s="108" t="s">
        <v>1371</v>
      </c>
      <c r="C148" s="108">
        <v>27317.1</v>
      </c>
      <c r="D148" s="108">
        <v>-0.11123479422696</v>
      </c>
      <c r="E148" s="108">
        <v>0.126346641844783</v>
      </c>
      <c r="F148" s="108">
        <v>-0.477268125351893</v>
      </c>
      <c r="G148" s="108">
        <v>0.42409279076577999</v>
      </c>
      <c r="H148" s="108">
        <v>0.29281660497970402</v>
      </c>
      <c r="I148" s="108">
        <v>0.66510626084737501</v>
      </c>
      <c r="J148" s="108">
        <v>-0.92495949576362302</v>
      </c>
      <c r="K148" s="108">
        <v>1.1019901309977</v>
      </c>
      <c r="L148" s="108" t="s">
        <v>1070</v>
      </c>
      <c r="M148" s="108" t="s">
        <v>1076</v>
      </c>
      <c r="N148" s="108" t="s">
        <v>1072</v>
      </c>
      <c r="O148" s="108" t="s">
        <v>1070</v>
      </c>
      <c r="P148" s="108" t="s">
        <v>1076</v>
      </c>
      <c r="Q148" s="108" t="s">
        <v>1076</v>
      </c>
      <c r="R148" s="108" t="s">
        <v>1080</v>
      </c>
      <c r="S148" s="108" t="s">
        <v>1071</v>
      </c>
      <c r="T148" s="108" t="s">
        <v>1073</v>
      </c>
      <c r="U148" s="108">
        <v>161</v>
      </c>
      <c r="V148" s="108">
        <v>-0.29300851057642702</v>
      </c>
      <c r="W148" s="108">
        <v>-0.173448148538555</v>
      </c>
      <c r="X148" s="108">
        <v>-0.478834646188255</v>
      </c>
      <c r="Y148" s="108">
        <v>-0.53977116178974704</v>
      </c>
      <c r="Z148" s="108">
        <v>-0.62526023133023301</v>
      </c>
      <c r="AA148" s="108">
        <v>-0.64403734527120804</v>
      </c>
      <c r="AB148" s="108">
        <v>-0.34584606756189401</v>
      </c>
      <c r="AC148" s="108">
        <v>-0.209092196168078</v>
      </c>
      <c r="AD148" s="108">
        <v>-3.4418180466949402E-2</v>
      </c>
      <c r="AE148" s="108">
        <v>-0.258859586930548</v>
      </c>
      <c r="AF148" s="108">
        <v>-0.111149418629932</v>
      </c>
      <c r="AG148" s="108">
        <v>0.17224714027045801</v>
      </c>
      <c r="AH148" s="108">
        <v>9.2346856375206302E-2</v>
      </c>
      <c r="AI148">
        <v>-0.11123479422696</v>
      </c>
    </row>
    <row r="149" spans="1:35" x14ac:dyDescent="0.25">
      <c r="A149" s="108" t="s">
        <v>1372</v>
      </c>
      <c r="B149" s="108" t="s">
        <v>1373</v>
      </c>
      <c r="C149" s="108">
        <v>18681.400000000001</v>
      </c>
      <c r="D149" s="108">
        <v>-0.16057455837507001</v>
      </c>
      <c r="E149" s="108">
        <v>-0.16938618219543999</v>
      </c>
      <c r="F149" s="108">
        <v>-8.7451801072993204E-2</v>
      </c>
      <c r="G149" s="108">
        <v>0.55193152715803995</v>
      </c>
      <c r="H149" s="108">
        <v>-0.319397255532889</v>
      </c>
      <c r="I149" s="108">
        <v>-0.74526290718583699</v>
      </c>
      <c r="J149" s="108">
        <v>-0.40433602049699902</v>
      </c>
      <c r="K149" s="108">
        <v>0.81057389569353699</v>
      </c>
      <c r="L149" s="108" t="s">
        <v>1070</v>
      </c>
      <c r="M149" s="108" t="s">
        <v>1070</v>
      </c>
      <c r="N149" s="108" t="s">
        <v>1070</v>
      </c>
      <c r="O149" s="108" t="s">
        <v>1070</v>
      </c>
      <c r="P149" s="108" t="s">
        <v>1072</v>
      </c>
      <c r="Q149" s="108" t="s">
        <v>1072</v>
      </c>
      <c r="R149" s="108" t="s">
        <v>1070</v>
      </c>
      <c r="S149" s="108" t="s">
        <v>1071</v>
      </c>
      <c r="T149" s="108" t="s">
        <v>1073</v>
      </c>
      <c r="U149" s="108">
        <v>164</v>
      </c>
      <c r="V149" s="108">
        <v>-0.34628811304878898</v>
      </c>
      <c r="W149" s="108">
        <v>-0.33191952747554898</v>
      </c>
      <c r="X149" s="108">
        <v>-0.37236900760208202</v>
      </c>
      <c r="Y149" s="108">
        <v>-0.63687892358869902</v>
      </c>
      <c r="Z149" s="108">
        <v>-0.63225460180945703</v>
      </c>
      <c r="AA149" s="108">
        <v>-0.671645576578208</v>
      </c>
      <c r="AB149" s="108">
        <v>-0.54205024509402799</v>
      </c>
      <c r="AC149" s="108">
        <v>-2.6663067959382801E-2</v>
      </c>
      <c r="AD149" s="108">
        <v>-0.229380681059457</v>
      </c>
      <c r="AE149" s="108">
        <v>-0.73076870282802697</v>
      </c>
      <c r="AF149" s="108">
        <v>-0.34622828082312002</v>
      </c>
      <c r="AG149" s="108">
        <v>0.21690953186248599</v>
      </c>
      <c r="AH149" s="108">
        <v>8.0087444862872004E-2</v>
      </c>
      <c r="AI149">
        <v>-0.16057455837507001</v>
      </c>
    </row>
    <row r="150" spans="1:35" x14ac:dyDescent="0.25">
      <c r="A150" s="108" t="s">
        <v>1374</v>
      </c>
      <c r="B150" s="108" t="s">
        <v>1375</v>
      </c>
      <c r="C150" s="108">
        <v>30801.200000000001</v>
      </c>
      <c r="D150" s="108">
        <v>-0.51054037435432897</v>
      </c>
      <c r="E150" s="108">
        <v>-0.18378225411864599</v>
      </c>
      <c r="F150" s="108">
        <v>-8.7451801072993204E-2</v>
      </c>
      <c r="G150" s="108">
        <v>-1.0658567318821399</v>
      </c>
      <c r="H150" s="108">
        <v>0.32149224559390599</v>
      </c>
      <c r="I150" s="108">
        <v>0.47807301224691801</v>
      </c>
      <c r="J150" s="108">
        <v>-0.88492867245461704</v>
      </c>
      <c r="K150" s="108">
        <v>0.415702178709003</v>
      </c>
      <c r="L150" s="108" t="s">
        <v>1072</v>
      </c>
      <c r="M150" s="108" t="s">
        <v>1070</v>
      </c>
      <c r="N150" s="108" t="s">
        <v>1070</v>
      </c>
      <c r="O150" s="108" t="s">
        <v>1080</v>
      </c>
      <c r="P150" s="108" t="s">
        <v>1076</v>
      </c>
      <c r="Q150" s="108" t="s">
        <v>1076</v>
      </c>
      <c r="R150" s="108" t="s">
        <v>1080</v>
      </c>
      <c r="S150" s="108" t="s">
        <v>1076</v>
      </c>
      <c r="T150" s="108" t="s">
        <v>1073</v>
      </c>
      <c r="U150" s="108">
        <v>186</v>
      </c>
      <c r="V150" s="108">
        <v>-0.70377508934975397</v>
      </c>
      <c r="W150" s="108">
        <v>-0.53928906795930998</v>
      </c>
      <c r="X150" s="108">
        <v>-0.44495131287692302</v>
      </c>
      <c r="Y150" s="108">
        <v>-0.73258029704043504</v>
      </c>
      <c r="Z150" s="108">
        <v>-0.86408296752404301</v>
      </c>
      <c r="AA150" s="108">
        <v>-0.79975898088458297</v>
      </c>
      <c r="AB150" s="108">
        <v>-0.49643756932750399</v>
      </c>
      <c r="AC150" s="108">
        <v>-0.30806108775751301</v>
      </c>
      <c r="AD150" s="108">
        <v>-0.42447161451850202</v>
      </c>
      <c r="AE150" s="108">
        <v>-0.58799374511716496</v>
      </c>
      <c r="AF150" s="108">
        <v>-0.42268707801710598</v>
      </c>
      <c r="AG150" s="108">
        <v>-0.295628366593157</v>
      </c>
      <c r="AH150" s="108">
        <v>-0.320208317584949</v>
      </c>
      <c r="AI150">
        <v>-0.51054037435432897</v>
      </c>
    </row>
    <row r="151" spans="1:35" x14ac:dyDescent="0.25">
      <c r="A151" s="108" t="s">
        <v>1376</v>
      </c>
      <c r="B151" s="108" t="s">
        <v>1377</v>
      </c>
      <c r="C151" s="108">
        <v>5398.1</v>
      </c>
      <c r="D151" s="108">
        <v>-0.31563309617152402</v>
      </c>
      <c r="E151" s="108">
        <v>0.65066463116182804</v>
      </c>
      <c r="F151" s="108">
        <v>0.30236452320590601</v>
      </c>
      <c r="G151" s="108">
        <v>-0.59164860112379702</v>
      </c>
      <c r="H151" s="108">
        <v>3.4932579613331897E-2</v>
      </c>
      <c r="I151" s="108">
        <v>-0.20493667961304099</v>
      </c>
      <c r="J151" s="108">
        <v>-0.235135377250102</v>
      </c>
      <c r="K151" s="108">
        <v>0.83030277732082602</v>
      </c>
      <c r="L151" s="108" t="s">
        <v>1072</v>
      </c>
      <c r="M151" s="108" t="s">
        <v>1071</v>
      </c>
      <c r="N151" s="108" t="s">
        <v>1070</v>
      </c>
      <c r="O151" s="108" t="s">
        <v>1072</v>
      </c>
      <c r="P151" s="108" t="s">
        <v>1070</v>
      </c>
      <c r="Q151" s="108" t="s">
        <v>1070</v>
      </c>
      <c r="R151" s="108" t="s">
        <v>1070</v>
      </c>
      <c r="S151" s="108" t="s">
        <v>1071</v>
      </c>
      <c r="T151" s="108" t="s">
        <v>1073</v>
      </c>
      <c r="U151" s="108">
        <v>174</v>
      </c>
      <c r="V151" s="108">
        <v>0.69148294894018203</v>
      </c>
      <c r="W151" s="108">
        <v>0.38599853060784101</v>
      </c>
      <c r="X151" s="108">
        <v>-0.421614901651653</v>
      </c>
      <c r="Y151" s="108">
        <v>-0.13434967460554001</v>
      </c>
      <c r="Z151" s="108">
        <v>0.53731579042824695</v>
      </c>
      <c r="AA151" s="108">
        <v>0.18977273962908001</v>
      </c>
      <c r="AB151" s="108">
        <v>0.255689986069704</v>
      </c>
      <c r="AC151" s="108">
        <v>0.712391914589105</v>
      </c>
      <c r="AD151" s="108">
        <v>0.105809551084391</v>
      </c>
      <c r="AE151" s="108">
        <v>-0.95808259888634395</v>
      </c>
      <c r="AF151" s="108">
        <v>-0.103338706403834</v>
      </c>
      <c r="AG151" s="108">
        <v>0.12719415480801599</v>
      </c>
      <c r="AH151" s="108">
        <v>-0.20124296381659401</v>
      </c>
      <c r="AI151">
        <v>-0.31563309617152402</v>
      </c>
    </row>
    <row r="152" spans="1:35" x14ac:dyDescent="0.25">
      <c r="A152" s="108" t="s">
        <v>1378</v>
      </c>
      <c r="B152" s="108" t="s">
        <v>1379</v>
      </c>
      <c r="C152" s="108">
        <v>4788.3</v>
      </c>
      <c r="D152" s="108">
        <v>0.30298940960548498</v>
      </c>
      <c r="E152" s="108">
        <v>0.26829618258860599</v>
      </c>
      <c r="F152" s="108">
        <v>-8.7451801072993204E-2</v>
      </c>
      <c r="G152" s="108">
        <v>0.82666506360647396</v>
      </c>
      <c r="H152" s="108">
        <v>-6.9062436981981307E-2</v>
      </c>
      <c r="I152" s="108">
        <v>-1.21316325767031</v>
      </c>
      <c r="J152" s="108">
        <v>-0.63367825411976797</v>
      </c>
      <c r="K152" s="108">
        <v>-0.186430951340639</v>
      </c>
      <c r="L152" s="108" t="s">
        <v>1076</v>
      </c>
      <c r="M152" s="108" t="s">
        <v>1076</v>
      </c>
      <c r="N152" s="108" t="s">
        <v>1070</v>
      </c>
      <c r="O152" s="108" t="s">
        <v>1076</v>
      </c>
      <c r="P152" s="108" t="s">
        <v>1070</v>
      </c>
      <c r="Q152" s="108" t="s">
        <v>1080</v>
      </c>
      <c r="R152" s="108" t="s">
        <v>1072</v>
      </c>
      <c r="S152" s="108" t="s">
        <v>1070</v>
      </c>
      <c r="T152" s="108" t="s">
        <v>1073</v>
      </c>
      <c r="U152" s="108">
        <v>126</v>
      </c>
      <c r="V152" s="108">
        <v>-0.97936572373501496</v>
      </c>
      <c r="W152" s="108">
        <v>-1.0337849784209701</v>
      </c>
      <c r="X152" s="108">
        <v>-1.18489275119977</v>
      </c>
      <c r="Y152" s="108">
        <v>-1.16770396917915</v>
      </c>
      <c r="Z152" s="108">
        <v>-0.97927846878428704</v>
      </c>
      <c r="AA152" s="108">
        <v>-0.77936120317166702</v>
      </c>
      <c r="AB152" s="108">
        <v>-0.75435092157401595</v>
      </c>
      <c r="AC152" s="108">
        <v>-0.66603304916251505</v>
      </c>
      <c r="AD152" s="108">
        <v>-0.64284158187135398</v>
      </c>
      <c r="AE152" s="108">
        <v>-0.75906569616437003</v>
      </c>
      <c r="AF152" s="108">
        <v>-0.16553016909898499</v>
      </c>
      <c r="AG152" s="108">
        <v>0.419987567142456</v>
      </c>
      <c r="AH152" s="108">
        <v>0.49099856766417999</v>
      </c>
      <c r="AI152">
        <v>0.30298940960548498</v>
      </c>
    </row>
    <row r="153" spans="1:35" x14ac:dyDescent="0.25">
      <c r="A153" s="108" t="s">
        <v>1380</v>
      </c>
      <c r="B153" s="108" t="s">
        <v>1381</v>
      </c>
      <c r="C153" s="108">
        <v>29537.1</v>
      </c>
      <c r="D153" s="108">
        <v>0.45976832176806298</v>
      </c>
      <c r="E153" s="108">
        <v>0.47641323225756599</v>
      </c>
      <c r="F153" s="108">
        <v>0.30236452320590601</v>
      </c>
      <c r="G153" s="108">
        <v>0.76431597903456405</v>
      </c>
      <c r="H153" s="108">
        <v>-1.05842751785941</v>
      </c>
      <c r="I153" s="108">
        <v>-0.93824286813708802</v>
      </c>
      <c r="J153" s="108">
        <v>-0.33332131038945201</v>
      </c>
      <c r="K153" s="108">
        <v>-0.97725069268410503</v>
      </c>
      <c r="L153" s="108" t="s">
        <v>1076</v>
      </c>
      <c r="M153" s="108" t="s">
        <v>1076</v>
      </c>
      <c r="N153" s="108" t="s">
        <v>1070</v>
      </c>
      <c r="O153" s="108" t="s">
        <v>1076</v>
      </c>
      <c r="P153" s="108" t="s">
        <v>1080</v>
      </c>
      <c r="Q153" s="108" t="s">
        <v>1072</v>
      </c>
      <c r="R153" s="108" t="s">
        <v>1070</v>
      </c>
      <c r="S153" s="108" t="s">
        <v>1080</v>
      </c>
      <c r="T153" s="108" t="s">
        <v>1073</v>
      </c>
      <c r="U153" s="108">
        <v>114</v>
      </c>
      <c r="V153" s="108">
        <v>9.4270534569210099E-2</v>
      </c>
      <c r="W153" s="108">
        <v>9.5696194647928196E-2</v>
      </c>
      <c r="X153" s="108">
        <v>-6.4269235650674994E-2</v>
      </c>
      <c r="Y153" s="108">
        <v>-0.106261332124247</v>
      </c>
      <c r="Z153" s="108">
        <v>-1.4574794800614599E-2</v>
      </c>
      <c r="AA153" s="108">
        <v>-2.0851450658789301E-2</v>
      </c>
      <c r="AB153" s="108">
        <v>0.13050241186009001</v>
      </c>
      <c r="AC153" s="108">
        <v>0.34927610055725899</v>
      </c>
      <c r="AD153" s="108">
        <v>0.471248095016647</v>
      </c>
      <c r="AE153" s="108">
        <v>0.20952968908880801</v>
      </c>
      <c r="AF153" s="108">
        <v>0.43140207599629798</v>
      </c>
      <c r="AG153" s="108">
        <v>0.61366517333789605</v>
      </c>
      <c r="AH153" s="108">
        <v>0.57369471881404299</v>
      </c>
      <c r="AI153">
        <v>0.45976832176806298</v>
      </c>
    </row>
    <row r="154" spans="1:35" x14ac:dyDescent="0.25">
      <c r="A154" s="108" t="s">
        <v>1382</v>
      </c>
      <c r="B154" s="108" t="s">
        <v>1383</v>
      </c>
      <c r="C154" s="108">
        <v>9525.6</v>
      </c>
      <c r="D154" s="108">
        <v>1.00399669450873</v>
      </c>
      <c r="E154" s="108">
        <v>0.72171914032648998</v>
      </c>
      <c r="F154" s="108">
        <v>-8.7451801072993204E-2</v>
      </c>
      <c r="G154" s="108">
        <v>0.50302211236677596</v>
      </c>
      <c r="H154" s="108">
        <v>-0.63770618405445101</v>
      </c>
      <c r="I154" s="108">
        <v>-0.79097158829335901</v>
      </c>
      <c r="J154" s="108">
        <v>0.80690545578714001</v>
      </c>
      <c r="K154" s="108">
        <v>-0.54989606303442695</v>
      </c>
      <c r="L154" s="108" t="s">
        <v>1105</v>
      </c>
      <c r="M154" s="108" t="s">
        <v>1071</v>
      </c>
      <c r="N154" s="108" t="s">
        <v>1070</v>
      </c>
      <c r="O154" s="108" t="s">
        <v>1070</v>
      </c>
      <c r="P154" s="108" t="s">
        <v>1080</v>
      </c>
      <c r="Q154" s="108" t="s">
        <v>1072</v>
      </c>
      <c r="R154" s="108" t="s">
        <v>1071</v>
      </c>
      <c r="S154" s="108" t="s">
        <v>1072</v>
      </c>
      <c r="T154" s="108" t="s">
        <v>1073</v>
      </c>
      <c r="U154" s="108">
        <v>63</v>
      </c>
      <c r="V154" s="108">
        <v>0.62117362437493895</v>
      </c>
      <c r="W154" s="108">
        <v>0.81419527000872305</v>
      </c>
      <c r="X154" s="108">
        <v>0.62050911022725896</v>
      </c>
      <c r="Y154" s="108">
        <v>0.57777303003748304</v>
      </c>
      <c r="Z154" s="108">
        <v>0.96189918230265503</v>
      </c>
      <c r="AA154" s="108">
        <v>0.52965069551557498</v>
      </c>
      <c r="AB154" s="108">
        <v>0.28534683040972803</v>
      </c>
      <c r="AC154" s="108">
        <v>0.72013348277059797</v>
      </c>
      <c r="AD154" s="108">
        <v>0.71199640290408095</v>
      </c>
      <c r="AE154" s="108">
        <v>0.30061715837827702</v>
      </c>
      <c r="AF154" s="108">
        <v>0.64306458587639104</v>
      </c>
      <c r="AG154" s="108">
        <v>0.99265811617666999</v>
      </c>
      <c r="AH154" s="108">
        <v>0.76131318089979905</v>
      </c>
      <c r="AI154">
        <v>1.00399669450873</v>
      </c>
    </row>
    <row r="155" spans="1:35" x14ac:dyDescent="0.25">
      <c r="A155" s="108" t="s">
        <v>1384</v>
      </c>
      <c r="B155" s="108" t="s">
        <v>1385</v>
      </c>
      <c r="C155" s="108">
        <v>23236.1</v>
      </c>
      <c r="D155" s="108">
        <v>-0.12074218755492901</v>
      </c>
      <c r="E155" s="108">
        <v>0.39827989635718503</v>
      </c>
      <c r="F155" s="108">
        <v>-8.7451801072993204E-2</v>
      </c>
      <c r="G155" s="108">
        <v>0.61157887047422699</v>
      </c>
      <c r="H155" s="108">
        <v>-0.54536993253880595</v>
      </c>
      <c r="I155" s="108">
        <v>0.69916511697367201</v>
      </c>
      <c r="J155" s="108">
        <v>-0.10078062753639799</v>
      </c>
      <c r="K155" s="108">
        <v>0.31647446907180798</v>
      </c>
      <c r="L155" s="108" t="s">
        <v>1070</v>
      </c>
      <c r="M155" s="108" t="s">
        <v>1076</v>
      </c>
      <c r="N155" s="108" t="s">
        <v>1070</v>
      </c>
      <c r="O155" s="108" t="s">
        <v>1076</v>
      </c>
      <c r="P155" s="108" t="s">
        <v>1072</v>
      </c>
      <c r="Q155" s="108" t="s">
        <v>1076</v>
      </c>
      <c r="R155" s="108" t="s">
        <v>1070</v>
      </c>
      <c r="S155" s="108" t="s">
        <v>1076</v>
      </c>
      <c r="T155" s="108" t="s">
        <v>1073</v>
      </c>
      <c r="U155" s="108">
        <v>162</v>
      </c>
      <c r="V155" s="108">
        <v>-0.46702104231743802</v>
      </c>
      <c r="W155" s="108">
        <v>-0.68140430520473505</v>
      </c>
      <c r="X155" s="108">
        <v>-0.43547135825387401</v>
      </c>
      <c r="Y155" s="108">
        <v>-0.171696773589612</v>
      </c>
      <c r="Z155" s="108">
        <v>-0.51771582697721097</v>
      </c>
      <c r="AA155" s="108">
        <v>-0.91849929869715197</v>
      </c>
      <c r="AB155" s="108">
        <v>-0.73144468479730895</v>
      </c>
      <c r="AC155" s="108">
        <v>0.32162279987810899</v>
      </c>
      <c r="AD155" s="108">
        <v>3.6998370562033499E-2</v>
      </c>
      <c r="AE155" s="108">
        <v>-0.391661567198623</v>
      </c>
      <c r="AF155" s="108">
        <v>-0.60400053265186704</v>
      </c>
      <c r="AG155" s="108">
        <v>-0.49436976454500797</v>
      </c>
      <c r="AH155" s="108">
        <v>0.117234553367282</v>
      </c>
      <c r="AI155">
        <v>-0.12074218755492901</v>
      </c>
    </row>
    <row r="156" spans="1:35" x14ac:dyDescent="0.25">
      <c r="A156" s="108" t="s">
        <v>1386</v>
      </c>
      <c r="B156" s="108" t="s">
        <v>1387</v>
      </c>
      <c r="C156" s="108">
        <v>8357.2999999999993</v>
      </c>
      <c r="D156" s="108">
        <v>1.14342035563836</v>
      </c>
      <c r="E156" s="108">
        <v>-0.47681619749127102</v>
      </c>
      <c r="F156" s="108">
        <v>-8.7451801072993204E-2</v>
      </c>
      <c r="G156" s="108">
        <v>1.1211307672539399</v>
      </c>
      <c r="H156" s="108">
        <v>-0.837643120647379</v>
      </c>
      <c r="I156" s="108">
        <v>-1.4049782340172201</v>
      </c>
      <c r="J156" s="108">
        <v>-0.16120077748845399</v>
      </c>
      <c r="K156" s="108">
        <v>-0.20441580770017401</v>
      </c>
      <c r="L156" s="108" t="s">
        <v>1105</v>
      </c>
      <c r="M156" s="108" t="s">
        <v>1072</v>
      </c>
      <c r="N156" s="108" t="s">
        <v>1070</v>
      </c>
      <c r="O156" s="108" t="s">
        <v>1071</v>
      </c>
      <c r="P156" s="108" t="s">
        <v>1080</v>
      </c>
      <c r="Q156" s="108" t="s">
        <v>1080</v>
      </c>
      <c r="R156" s="108" t="s">
        <v>1070</v>
      </c>
      <c r="S156" s="108" t="s">
        <v>1070</v>
      </c>
      <c r="T156" s="108" t="s">
        <v>1073</v>
      </c>
      <c r="U156" s="108">
        <v>42</v>
      </c>
      <c r="V156" s="108">
        <v>-4.86332924605683E-2</v>
      </c>
      <c r="W156" s="108">
        <v>-0.29714566275347098</v>
      </c>
      <c r="X156" s="108">
        <v>-0.58666219151001797</v>
      </c>
      <c r="Y156" s="108">
        <v>-0.54288380144218795</v>
      </c>
      <c r="Z156" s="108">
        <v>-0.37193948807874999</v>
      </c>
      <c r="AA156" s="108">
        <v>-0.27074799324202697</v>
      </c>
      <c r="AB156" s="108">
        <v>-2.0003443795841801E-2</v>
      </c>
      <c r="AC156" s="108">
        <v>0.46172297943096502</v>
      </c>
      <c r="AD156" s="108">
        <v>0.62670684767235396</v>
      </c>
      <c r="AE156" s="108">
        <v>0.207150344736964</v>
      </c>
      <c r="AF156" s="108">
        <v>0.66475153144797605</v>
      </c>
      <c r="AG156" s="108">
        <v>1.4152563716392501</v>
      </c>
      <c r="AH156" s="108">
        <v>1.2445710032481101</v>
      </c>
      <c r="AI156">
        <v>1.14342035563836</v>
      </c>
    </row>
    <row r="157" spans="1:35" x14ac:dyDescent="0.25">
      <c r="A157" s="108" t="s">
        <v>1388</v>
      </c>
      <c r="B157" s="108" t="s">
        <v>1389</v>
      </c>
      <c r="C157" s="108">
        <v>13006.3</v>
      </c>
      <c r="D157" s="108">
        <v>-1.3301699859083499E-3</v>
      </c>
      <c r="E157" s="108">
        <v>0.99636682850616298</v>
      </c>
      <c r="F157" s="108">
        <v>-8.7451801072993204E-2</v>
      </c>
      <c r="G157" s="108">
        <v>0.27001582469624402</v>
      </c>
      <c r="H157" s="108">
        <v>-0.47101729887911897</v>
      </c>
      <c r="I157" s="108">
        <v>-1.0608014434724999</v>
      </c>
      <c r="J157" s="108">
        <v>-0.57705187056561102</v>
      </c>
      <c r="K157" s="108">
        <v>-0.30609349623572601</v>
      </c>
      <c r="L157" s="108" t="s">
        <v>1070</v>
      </c>
      <c r="M157" s="108" t="s">
        <v>1071</v>
      </c>
      <c r="N157" s="108" t="s">
        <v>1070</v>
      </c>
      <c r="O157" s="108" t="s">
        <v>1070</v>
      </c>
      <c r="P157" s="108" t="s">
        <v>1072</v>
      </c>
      <c r="Q157" s="108" t="s">
        <v>1072</v>
      </c>
      <c r="R157" s="108" t="s">
        <v>1072</v>
      </c>
      <c r="S157" s="108" t="s">
        <v>1072</v>
      </c>
      <c r="T157" s="108" t="s">
        <v>1073</v>
      </c>
      <c r="U157" s="108">
        <v>155</v>
      </c>
      <c r="V157" s="108">
        <v>-3.5348122659927698E-2</v>
      </c>
      <c r="W157" s="108">
        <v>-0.28849208048278002</v>
      </c>
      <c r="X157" s="108">
        <v>-0.60220317446708804</v>
      </c>
      <c r="Y157" s="108">
        <v>-0.57085789559230404</v>
      </c>
      <c r="Z157" s="108">
        <v>-0.31106384697011202</v>
      </c>
      <c r="AA157" s="108">
        <v>-0.30387229958754702</v>
      </c>
      <c r="AB157" s="108">
        <v>-0.153151939383704</v>
      </c>
      <c r="AC157" s="108">
        <v>0.310677913755805</v>
      </c>
      <c r="AD157" s="108">
        <v>0.45266083552613501</v>
      </c>
      <c r="AE157" s="108">
        <v>4.2193525088539503E-3</v>
      </c>
      <c r="AF157" s="108">
        <v>0.15180179759989201</v>
      </c>
      <c r="AG157" s="108">
        <v>0.55936642270660097</v>
      </c>
      <c r="AH157" s="108">
        <v>0.26697176005314599</v>
      </c>
      <c r="AI157">
        <v>-1.3301699859083499E-3</v>
      </c>
    </row>
    <row r="158" spans="1:35" x14ac:dyDescent="0.25">
      <c r="A158" s="108" t="s">
        <v>1390</v>
      </c>
      <c r="B158" s="108" t="s">
        <v>1391</v>
      </c>
      <c r="C158" s="108">
        <v>11865.9</v>
      </c>
      <c r="D158" s="108">
        <v>0.885965642297462</v>
      </c>
      <c r="E158" s="108">
        <v>1.6740314975889501</v>
      </c>
      <c r="F158" s="108">
        <v>0.30236452320590601</v>
      </c>
      <c r="G158" s="108">
        <v>0.42352633510221499</v>
      </c>
      <c r="H158" s="108">
        <v>-0.31662892334099302</v>
      </c>
      <c r="I158" s="108">
        <v>-0.94700437279870897</v>
      </c>
      <c r="J158" s="108">
        <v>-0.61649160108433898</v>
      </c>
      <c r="K158" s="108">
        <v>0.289903367749623</v>
      </c>
      <c r="L158" s="108" t="s">
        <v>1105</v>
      </c>
      <c r="M158" s="108" t="s">
        <v>1071</v>
      </c>
      <c r="N158" s="108" t="s">
        <v>1070</v>
      </c>
      <c r="O158" s="108" t="s">
        <v>1070</v>
      </c>
      <c r="P158" s="108" t="s">
        <v>1072</v>
      </c>
      <c r="Q158" s="108" t="s">
        <v>1072</v>
      </c>
      <c r="R158" s="108" t="s">
        <v>1072</v>
      </c>
      <c r="S158" s="108" t="s">
        <v>1076</v>
      </c>
      <c r="T158" s="108" t="s">
        <v>1073</v>
      </c>
      <c r="U158" s="108">
        <v>74</v>
      </c>
      <c r="V158" s="108">
        <v>0.60755864061063702</v>
      </c>
      <c r="W158" s="108">
        <v>0.92660205183188005</v>
      </c>
      <c r="X158" s="108">
        <v>0.46002670101705201</v>
      </c>
      <c r="Y158" s="108">
        <v>0.28408124920157901</v>
      </c>
      <c r="Z158" s="108">
        <v>0.73052772197817595</v>
      </c>
      <c r="AA158" s="108">
        <v>0.76527659987549801</v>
      </c>
      <c r="AB158" s="108">
        <v>0.86931739373051298</v>
      </c>
      <c r="AC158" s="108">
        <v>0.83378249847834096</v>
      </c>
      <c r="AD158" s="108">
        <v>0.81011366412305996</v>
      </c>
      <c r="AE158" s="108">
        <v>0.88224797224094398</v>
      </c>
      <c r="AF158" s="108">
        <v>0.87066250132619305</v>
      </c>
      <c r="AG158" s="108">
        <v>1.1264076046461</v>
      </c>
      <c r="AH158" s="108">
        <v>1.03721745138601</v>
      </c>
      <c r="AI158">
        <v>0.885965642297462</v>
      </c>
    </row>
    <row r="159" spans="1:35" x14ac:dyDescent="0.25">
      <c r="A159" s="108" t="s">
        <v>1392</v>
      </c>
      <c r="B159" s="108" t="s">
        <v>1393</v>
      </c>
      <c r="C159" s="108">
        <v>67054</v>
      </c>
      <c r="D159" s="108">
        <v>-0.33287584126955799</v>
      </c>
      <c r="E159" s="108">
        <v>-0.797935758075763</v>
      </c>
      <c r="F159" s="108">
        <v>-8.7451801072993204E-2</v>
      </c>
      <c r="G159" s="108">
        <v>0.77506615078994401</v>
      </c>
      <c r="H159" s="108">
        <v>-1.3704430276409201</v>
      </c>
      <c r="I159" s="108">
        <v>-1.34819773042549</v>
      </c>
      <c r="J159" s="108">
        <v>-1.3828984124169901</v>
      </c>
      <c r="K159" s="108">
        <v>-2.6703103578575602</v>
      </c>
      <c r="L159" s="108" t="s">
        <v>1072</v>
      </c>
      <c r="M159" s="108" t="s">
        <v>1080</v>
      </c>
      <c r="N159" s="108" t="s">
        <v>1070</v>
      </c>
      <c r="O159" s="108" t="s">
        <v>1076</v>
      </c>
      <c r="P159" s="108" t="s">
        <v>1080</v>
      </c>
      <c r="Q159" s="108" t="s">
        <v>1080</v>
      </c>
      <c r="R159" s="108" t="s">
        <v>1080</v>
      </c>
      <c r="S159" s="108" t="s">
        <v>1080</v>
      </c>
      <c r="T159" s="108" t="s">
        <v>1073</v>
      </c>
      <c r="U159" s="108">
        <v>177</v>
      </c>
      <c r="V159" s="108">
        <v>-0.312786983999432</v>
      </c>
      <c r="W159" s="108">
        <v>-0.31161883859404699</v>
      </c>
      <c r="X159" s="108">
        <v>-0.15881586879387599</v>
      </c>
      <c r="Y159" s="108">
        <v>-0.15246530786231499</v>
      </c>
      <c r="Z159" s="108">
        <v>-0.32146903380025499</v>
      </c>
      <c r="AA159" s="108">
        <v>-0.49285770815199098</v>
      </c>
      <c r="AB159" s="108">
        <v>-0.315872905246802</v>
      </c>
      <c r="AC159" s="108">
        <v>-1.8923664146723401E-2</v>
      </c>
      <c r="AD159" s="108">
        <v>-8.0594362327737396E-2</v>
      </c>
      <c r="AE159" s="108">
        <v>-0.54025117446705195</v>
      </c>
      <c r="AF159" s="108">
        <v>-0.36593561540508301</v>
      </c>
      <c r="AG159" s="108">
        <v>0.18137290620552499</v>
      </c>
      <c r="AH159" s="108">
        <v>0.11524630026584599</v>
      </c>
      <c r="AI159">
        <v>-0.33287584126955799</v>
      </c>
    </row>
    <row r="160" spans="1:35" x14ac:dyDescent="0.25">
      <c r="A160" s="108" t="s">
        <v>1394</v>
      </c>
      <c r="B160" s="108" t="s">
        <v>1395</v>
      </c>
      <c r="C160" s="108">
        <v>15465.2</v>
      </c>
      <c r="D160" s="108">
        <v>0.42813084304643101</v>
      </c>
      <c r="E160" s="108">
        <v>-0.107077944566226</v>
      </c>
      <c r="F160" s="108">
        <v>-8.7451801072993204E-2</v>
      </c>
      <c r="G160" s="108">
        <v>0.80607565144705595</v>
      </c>
      <c r="H160" s="108">
        <v>-1.6075552192535301</v>
      </c>
      <c r="I160" s="108">
        <v>-1.1112627080401101</v>
      </c>
      <c r="J160" s="108">
        <v>-0.32853556231027797</v>
      </c>
      <c r="K160" s="108">
        <v>-2.3999990804403302</v>
      </c>
      <c r="L160" s="108" t="s">
        <v>1076</v>
      </c>
      <c r="M160" s="108" t="s">
        <v>1070</v>
      </c>
      <c r="N160" s="108" t="s">
        <v>1070</v>
      </c>
      <c r="O160" s="108" t="s">
        <v>1076</v>
      </c>
      <c r="P160" s="108" t="s">
        <v>1080</v>
      </c>
      <c r="Q160" s="108" t="s">
        <v>1080</v>
      </c>
      <c r="R160" s="108" t="s">
        <v>1070</v>
      </c>
      <c r="S160" s="108" t="s">
        <v>1080</v>
      </c>
      <c r="T160" s="108" t="s">
        <v>1073</v>
      </c>
      <c r="U160" s="108">
        <v>116</v>
      </c>
      <c r="V160" s="108">
        <v>0.356304231868253</v>
      </c>
      <c r="W160" s="108">
        <v>0.446138417046828</v>
      </c>
      <c r="X160" s="108">
        <v>0.355238201083317</v>
      </c>
      <c r="Y160" s="108">
        <v>1.01058525938672E-2</v>
      </c>
      <c r="Z160" s="108">
        <v>-3.73071794919074E-2</v>
      </c>
      <c r="AA160" s="108">
        <v>0.18206195823062099</v>
      </c>
      <c r="AB160" s="108">
        <v>0.62019676883554098</v>
      </c>
      <c r="AC160" s="108">
        <v>0.74750892045113904</v>
      </c>
      <c r="AD160" s="108">
        <v>0.51551643299979899</v>
      </c>
      <c r="AE160" s="108">
        <v>0.259873961072211</v>
      </c>
      <c r="AF160" s="108">
        <v>0.43700403479212302</v>
      </c>
      <c r="AG160" s="108">
        <v>0.895583384968763</v>
      </c>
      <c r="AH160" s="108">
        <v>0.68329014798849896</v>
      </c>
      <c r="AI160">
        <v>0.42813084304643101</v>
      </c>
    </row>
    <row r="161" spans="1:35" x14ac:dyDescent="0.25">
      <c r="A161" s="108" t="s">
        <v>1396</v>
      </c>
      <c r="B161" s="108" t="s">
        <v>1397</v>
      </c>
      <c r="C161" s="108">
        <v>9971.2000000000007</v>
      </c>
      <c r="D161" s="108">
        <v>-0.91532289452539795</v>
      </c>
      <c r="E161" s="108">
        <v>-0.22473969277243</v>
      </c>
      <c r="F161" s="108">
        <v>-8.7451801072993204E-2</v>
      </c>
      <c r="G161" s="108">
        <v>0.65425198757239</v>
      </c>
      <c r="H161" s="108">
        <v>-1.22254688313133</v>
      </c>
      <c r="I161" s="108">
        <v>-0.54465435768450698</v>
      </c>
      <c r="J161" s="108">
        <v>0.114225850182624</v>
      </c>
      <c r="K161" s="108">
        <v>-2.0416029682249799</v>
      </c>
      <c r="L161" s="108" t="s">
        <v>1080</v>
      </c>
      <c r="M161" s="108" t="s">
        <v>1070</v>
      </c>
      <c r="N161" s="108" t="s">
        <v>1070</v>
      </c>
      <c r="O161" s="108" t="s">
        <v>1076</v>
      </c>
      <c r="P161" s="108" t="s">
        <v>1080</v>
      </c>
      <c r="Q161" s="108" t="s">
        <v>1072</v>
      </c>
      <c r="R161" s="108" t="s">
        <v>1076</v>
      </c>
      <c r="S161" s="108" t="s">
        <v>1080</v>
      </c>
      <c r="T161" s="108" t="s">
        <v>1073</v>
      </c>
      <c r="U161" s="108">
        <v>202</v>
      </c>
      <c r="V161" s="108">
        <v>-0.28230198204854201</v>
      </c>
      <c r="W161" s="108">
        <v>-0.27909403433039598</v>
      </c>
      <c r="X161" s="108">
        <v>-0.112340108000393</v>
      </c>
      <c r="Y161" s="108">
        <v>-0.162211297780535</v>
      </c>
      <c r="Z161" s="108">
        <v>-0.218280540648981</v>
      </c>
      <c r="AA161" s="108">
        <v>-0.17624680816194499</v>
      </c>
      <c r="AB161" s="108">
        <v>0.289463898638322</v>
      </c>
      <c r="AC161" s="108">
        <v>0.28177029037803197</v>
      </c>
      <c r="AD161" s="108">
        <v>-0.84413914808495805</v>
      </c>
      <c r="AE161" s="108">
        <v>-1.0057848749593601</v>
      </c>
      <c r="AF161" s="108">
        <v>-1.15825799040174</v>
      </c>
      <c r="AG161" s="108">
        <v>-1.1024999185445601</v>
      </c>
      <c r="AH161" s="108">
        <v>-0.91550072499533897</v>
      </c>
      <c r="AI161">
        <v>-0.91532289452539795</v>
      </c>
    </row>
    <row r="162" spans="1:35" x14ac:dyDescent="0.25">
      <c r="A162" s="108" t="s">
        <v>1398</v>
      </c>
      <c r="B162" s="108" t="s">
        <v>1399</v>
      </c>
      <c r="C162" s="108">
        <v>6188</v>
      </c>
      <c r="D162" s="108">
        <v>-0.73034431818502299</v>
      </c>
      <c r="E162" s="108">
        <v>-0.34046698889077198</v>
      </c>
      <c r="F162" s="108">
        <v>-0.477268125351893</v>
      </c>
      <c r="G162" s="108">
        <v>0.74926057414426805</v>
      </c>
      <c r="H162" s="108">
        <v>-1.0899460413190101</v>
      </c>
      <c r="I162" s="108">
        <v>-0.92680308662283595</v>
      </c>
      <c r="J162" s="108">
        <v>-0.34278888738054503</v>
      </c>
      <c r="K162" s="108">
        <v>-1.96607513061742</v>
      </c>
      <c r="L162" s="108" t="s">
        <v>1080</v>
      </c>
      <c r="M162" s="108" t="s">
        <v>1070</v>
      </c>
      <c r="N162" s="108" t="s">
        <v>1072</v>
      </c>
      <c r="O162" s="108" t="s">
        <v>1076</v>
      </c>
      <c r="P162" s="108" t="s">
        <v>1080</v>
      </c>
      <c r="Q162" s="108" t="s">
        <v>1072</v>
      </c>
      <c r="R162" s="108" t="s">
        <v>1070</v>
      </c>
      <c r="S162" s="108" t="s">
        <v>1080</v>
      </c>
      <c r="T162" s="108" t="s">
        <v>1073</v>
      </c>
      <c r="U162" s="108">
        <v>197</v>
      </c>
      <c r="V162" s="108">
        <v>-0.55349239195182398</v>
      </c>
      <c r="W162" s="108">
        <v>-0.26494665857655603</v>
      </c>
      <c r="X162" s="108">
        <v>-0.83393305232874604</v>
      </c>
      <c r="Y162" s="108">
        <v>-0.97023699332812496</v>
      </c>
      <c r="Z162" s="108">
        <v>-0.54709834903202803</v>
      </c>
      <c r="AA162" s="108">
        <v>-0.43567189768669601</v>
      </c>
      <c r="AB162" s="108">
        <v>-0.25164445698263999</v>
      </c>
      <c r="AC162" s="108">
        <v>-7.6089932845098796E-2</v>
      </c>
      <c r="AD162" s="108">
        <v>-0.27960660955016398</v>
      </c>
      <c r="AE162" s="108">
        <v>-0.14111133316938099</v>
      </c>
      <c r="AF162" s="108">
        <v>-0.238475358806119</v>
      </c>
      <c r="AG162" s="108">
        <v>-2.0315540440629502E-2</v>
      </c>
      <c r="AH162" s="108">
        <v>-0.30491287454554999</v>
      </c>
      <c r="AI162">
        <v>-0.73034431818502299</v>
      </c>
    </row>
    <row r="163" spans="1:35" x14ac:dyDescent="0.25">
      <c r="A163" s="108" t="s">
        <v>1400</v>
      </c>
      <c r="B163" s="108" t="s">
        <v>1401</v>
      </c>
      <c r="C163" s="108">
        <v>8252.7999999999993</v>
      </c>
      <c r="D163" s="108">
        <v>1.24177373798252</v>
      </c>
      <c r="E163" s="108">
        <v>0.310692736978533</v>
      </c>
      <c r="F163" s="108">
        <v>1.4718134960425999</v>
      </c>
      <c r="G163" s="108">
        <v>0.80497688478181795</v>
      </c>
      <c r="H163" s="108">
        <v>-0.23334217447033001</v>
      </c>
      <c r="I163" s="108">
        <v>1.0082306835991</v>
      </c>
      <c r="J163" s="108">
        <v>5.5264394068560603E-2</v>
      </c>
      <c r="K163" s="108">
        <v>0.32999408916300099</v>
      </c>
      <c r="L163" s="108" t="s">
        <v>1105</v>
      </c>
      <c r="M163" s="108" t="s">
        <v>1076</v>
      </c>
      <c r="N163" s="108" t="s">
        <v>1071</v>
      </c>
      <c r="O163" s="108" t="s">
        <v>1076</v>
      </c>
      <c r="P163" s="108" t="s">
        <v>1072</v>
      </c>
      <c r="Q163" s="108" t="s">
        <v>1076</v>
      </c>
      <c r="R163" s="108" t="s">
        <v>1076</v>
      </c>
      <c r="S163" s="108" t="s">
        <v>1076</v>
      </c>
      <c r="T163" s="108" t="s">
        <v>1073</v>
      </c>
      <c r="U163" s="108">
        <v>34</v>
      </c>
      <c r="V163" s="108">
        <v>0.63543244628692497</v>
      </c>
      <c r="W163" s="108">
        <v>0.62505809809014701</v>
      </c>
      <c r="X163" s="108">
        <v>0.35049235766596498</v>
      </c>
      <c r="Y163" s="108">
        <v>0.296253139468586</v>
      </c>
      <c r="Z163" s="108">
        <v>0.356832024016004</v>
      </c>
      <c r="AA163" s="108">
        <v>0.370732794199436</v>
      </c>
      <c r="AB163" s="108">
        <v>0.51414768052360704</v>
      </c>
      <c r="AC163" s="108">
        <v>0.51460537372844595</v>
      </c>
      <c r="AD163" s="108">
        <v>0.49524363249827602</v>
      </c>
      <c r="AE163" s="108">
        <v>0.52575794612194904</v>
      </c>
      <c r="AF163" s="108">
        <v>0.83870811953493196</v>
      </c>
      <c r="AG163" s="108">
        <v>0.92408686050505795</v>
      </c>
      <c r="AH163" s="108">
        <v>0.99479382407877603</v>
      </c>
      <c r="AI163">
        <v>1.24177373798252</v>
      </c>
    </row>
    <row r="164" spans="1:35" x14ac:dyDescent="0.25">
      <c r="A164" s="108" t="s">
        <v>1402</v>
      </c>
      <c r="B164" s="108" t="s">
        <v>1403</v>
      </c>
      <c r="C164" s="108">
        <v>1861.6</v>
      </c>
      <c r="D164" s="108">
        <v>1.19105380196379</v>
      </c>
      <c r="E164" s="108">
        <v>2.8488524624756401E-2</v>
      </c>
      <c r="F164" s="108">
        <v>1.4718134960425999</v>
      </c>
      <c r="G164" s="108">
        <v>1.05967230712394</v>
      </c>
      <c r="H164" s="108">
        <v>-1.7116948925383801E-2</v>
      </c>
      <c r="I164" s="108">
        <v>1.54472299372026</v>
      </c>
      <c r="J164" s="108">
        <v>1.0653830490646301</v>
      </c>
      <c r="K164" s="108"/>
      <c r="L164" s="108" t="s">
        <v>1105</v>
      </c>
      <c r="M164" s="108" t="s">
        <v>1076</v>
      </c>
      <c r="N164" s="108" t="s">
        <v>1071</v>
      </c>
      <c r="O164" s="108" t="s">
        <v>1071</v>
      </c>
      <c r="P164" s="108" t="s">
        <v>1070</v>
      </c>
      <c r="Q164" s="108" t="s">
        <v>1071</v>
      </c>
      <c r="R164" s="108" t="s">
        <v>1071</v>
      </c>
      <c r="S164" s="108" t="s">
        <v>1083</v>
      </c>
      <c r="T164" s="108" t="s">
        <v>1073</v>
      </c>
      <c r="U164" s="108">
        <v>36</v>
      </c>
      <c r="V164" s="108">
        <v>0.36595976138383901</v>
      </c>
      <c r="W164" s="108">
        <v>0.58502329627457605</v>
      </c>
      <c r="X164" s="108">
        <v>0.30974228633018402</v>
      </c>
      <c r="Y164" s="108">
        <v>-0.144201292570203</v>
      </c>
      <c r="Z164" s="108">
        <v>7.89384555149511E-2</v>
      </c>
      <c r="AA164" s="108">
        <v>0.37034382014929101</v>
      </c>
      <c r="AB164" s="108">
        <v>0.46341113179496302</v>
      </c>
      <c r="AC164" s="108">
        <v>0.634343999896536</v>
      </c>
      <c r="AD164" s="108">
        <v>0.525587975111523</v>
      </c>
      <c r="AE164" s="108">
        <v>0.37261155761887998</v>
      </c>
      <c r="AF164" s="108">
        <v>0.68625037207867001</v>
      </c>
      <c r="AG164" s="108">
        <v>0.95701131912827198</v>
      </c>
      <c r="AH164" s="108">
        <v>1.13351068399949</v>
      </c>
      <c r="AI164">
        <v>1.19105380196379</v>
      </c>
    </row>
    <row r="165" spans="1:35" x14ac:dyDescent="0.25">
      <c r="A165" s="108" t="s">
        <v>1404</v>
      </c>
      <c r="B165" s="108" t="s">
        <v>1405</v>
      </c>
      <c r="C165" s="108">
        <v>15585.6</v>
      </c>
      <c r="D165" s="108">
        <v>0.28557626156655203</v>
      </c>
      <c r="E165" s="108">
        <v>0.16384241979441799</v>
      </c>
      <c r="F165" s="108">
        <v>1.4718134960425999</v>
      </c>
      <c r="G165" s="108">
        <v>0.44627782870690402</v>
      </c>
      <c r="H165" s="108">
        <v>-0.51315639176585603</v>
      </c>
      <c r="I165" s="108">
        <v>1.74697604087404</v>
      </c>
      <c r="J165" s="108">
        <v>-0.523395218593531</v>
      </c>
      <c r="K165" s="108">
        <v>0.34540523026368802</v>
      </c>
      <c r="L165" s="108" t="s">
        <v>1076</v>
      </c>
      <c r="M165" s="108" t="s">
        <v>1076</v>
      </c>
      <c r="N165" s="108" t="s">
        <v>1071</v>
      </c>
      <c r="O165" s="108" t="s">
        <v>1070</v>
      </c>
      <c r="P165" s="108" t="s">
        <v>1072</v>
      </c>
      <c r="Q165" s="108" t="s">
        <v>1071</v>
      </c>
      <c r="R165" s="108" t="s">
        <v>1072</v>
      </c>
      <c r="S165" s="108" t="s">
        <v>1076</v>
      </c>
      <c r="T165" s="108" t="s">
        <v>1073</v>
      </c>
      <c r="U165" s="108">
        <v>129</v>
      </c>
      <c r="V165" s="108">
        <v>0.32194340595001403</v>
      </c>
      <c r="W165" s="108">
        <v>0.39542980145186801</v>
      </c>
      <c r="X165" s="108">
        <v>1.2744089559383101E-2</v>
      </c>
      <c r="Y165" s="108">
        <v>9.9549575430992708E-3</v>
      </c>
      <c r="Z165" s="108">
        <v>0.15957090150660799</v>
      </c>
      <c r="AA165" s="108">
        <v>0.25428913910734902</v>
      </c>
      <c r="AB165" s="108">
        <v>0.47427209989177999</v>
      </c>
      <c r="AC165" s="108">
        <v>0.53126491561331701</v>
      </c>
      <c r="AD165" s="108">
        <v>0.59902556615672697</v>
      </c>
      <c r="AE165" s="108">
        <v>0.29414109718933801</v>
      </c>
      <c r="AF165" s="108">
        <v>0.422338800201496</v>
      </c>
      <c r="AG165" s="108">
        <v>0.56774797412895694</v>
      </c>
      <c r="AH165" s="108">
        <v>0.468645364015989</v>
      </c>
      <c r="AI165">
        <v>0.28557626156655203</v>
      </c>
    </row>
    <row r="166" spans="1:35" x14ac:dyDescent="0.25">
      <c r="A166" s="108" t="s">
        <v>1406</v>
      </c>
      <c r="B166" s="108" t="s">
        <v>1407</v>
      </c>
      <c r="C166" s="108">
        <v>28912.799999999999</v>
      </c>
      <c r="D166" s="108">
        <v>4.6074644364691601E-2</v>
      </c>
      <c r="E166" s="108">
        <v>1.52355619221809</v>
      </c>
      <c r="F166" s="108">
        <v>-1.25690077390969</v>
      </c>
      <c r="G166" s="108">
        <v>-0.66640859296531696</v>
      </c>
      <c r="H166" s="108">
        <v>0.17016911318033801</v>
      </c>
      <c r="I166" s="108">
        <v>1.64602529916195</v>
      </c>
      <c r="J166" s="108">
        <v>-1.13000275850684</v>
      </c>
      <c r="K166" s="108">
        <v>1.5014292515710801</v>
      </c>
      <c r="L166" s="108" t="s">
        <v>1070</v>
      </c>
      <c r="M166" s="108" t="s">
        <v>1071</v>
      </c>
      <c r="N166" s="108" t="s">
        <v>1080</v>
      </c>
      <c r="O166" s="108" t="s">
        <v>1072</v>
      </c>
      <c r="P166" s="108" t="s">
        <v>1076</v>
      </c>
      <c r="Q166" s="108" t="s">
        <v>1071</v>
      </c>
      <c r="R166" s="108" t="s">
        <v>1080</v>
      </c>
      <c r="S166" s="108" t="s">
        <v>1071</v>
      </c>
      <c r="T166" s="108" t="s">
        <v>1073</v>
      </c>
      <c r="U166" s="108">
        <v>149</v>
      </c>
      <c r="V166" s="108">
        <v>-0.259943590610486</v>
      </c>
      <c r="W166" s="108">
        <v>-0.23338265657236801</v>
      </c>
      <c r="X166" s="108">
        <v>-0.47385661480959401</v>
      </c>
      <c r="Y166" s="108">
        <v>-0.620282435812328</v>
      </c>
      <c r="Z166" s="108">
        <v>-0.63397174374171605</v>
      </c>
      <c r="AA166" s="108">
        <v>-0.49316453511857899</v>
      </c>
      <c r="AB166" s="108">
        <v>-0.16607178374588999</v>
      </c>
      <c r="AC166" s="108">
        <v>0.176381727176259</v>
      </c>
      <c r="AD166" s="108">
        <v>0.31442000850989998</v>
      </c>
      <c r="AE166" s="108">
        <v>-1.46269697540038E-2</v>
      </c>
      <c r="AF166" s="108">
        <v>0.19689247312274</v>
      </c>
      <c r="AG166" s="108">
        <v>0.47149168323971802</v>
      </c>
      <c r="AH166" s="108">
        <v>0.38660967660831302</v>
      </c>
      <c r="AI166">
        <v>4.6074644364691601E-2</v>
      </c>
    </row>
    <row r="167" spans="1:35" x14ac:dyDescent="0.25">
      <c r="A167" s="108" t="s">
        <v>1408</v>
      </c>
      <c r="B167" s="108" t="s">
        <v>1409</v>
      </c>
      <c r="C167" s="108">
        <v>21937</v>
      </c>
      <c r="D167" s="108">
        <v>0.55110029711391295</v>
      </c>
      <c r="E167" s="108">
        <v>1.52729212366873</v>
      </c>
      <c r="F167" s="108">
        <v>0.69218084748480502</v>
      </c>
      <c r="G167" s="108">
        <v>0.35967446388242102</v>
      </c>
      <c r="H167" s="108">
        <v>0.49256451085445602</v>
      </c>
      <c r="I167" s="108">
        <v>1.2718901183395801</v>
      </c>
      <c r="J167" s="108">
        <v>-0.88072661000673802</v>
      </c>
      <c r="K167" s="108">
        <v>0.99595729493443697</v>
      </c>
      <c r="L167" s="108" t="s">
        <v>1079</v>
      </c>
      <c r="M167" s="108" t="s">
        <v>1071</v>
      </c>
      <c r="N167" s="108" t="s">
        <v>1076</v>
      </c>
      <c r="O167" s="108" t="s">
        <v>1070</v>
      </c>
      <c r="P167" s="108" t="s">
        <v>1076</v>
      </c>
      <c r="Q167" s="108" t="s">
        <v>1071</v>
      </c>
      <c r="R167" s="108" t="s">
        <v>1080</v>
      </c>
      <c r="S167" s="108" t="s">
        <v>1071</v>
      </c>
      <c r="T167" s="108" t="s">
        <v>1073</v>
      </c>
      <c r="U167" s="108">
        <v>106</v>
      </c>
      <c r="V167" s="108">
        <v>0.39279138581989598</v>
      </c>
      <c r="W167" s="108">
        <v>0.40276812396139899</v>
      </c>
      <c r="X167" s="108">
        <v>1.9874170937208901E-2</v>
      </c>
      <c r="Y167" s="108">
        <v>-9.6278636809968302E-2</v>
      </c>
      <c r="Z167" s="108">
        <v>5.6568716901760803E-2</v>
      </c>
      <c r="AA167" s="108">
        <v>0.17194325096490201</v>
      </c>
      <c r="AB167" s="108">
        <v>0.414758554557556</v>
      </c>
      <c r="AC167" s="108">
        <v>0.62533958535982603</v>
      </c>
      <c r="AD167" s="108">
        <v>0.59775497922158405</v>
      </c>
      <c r="AE167" s="108">
        <v>0.19473440035481901</v>
      </c>
      <c r="AF167" s="108">
        <v>0.45069153762561098</v>
      </c>
      <c r="AG167" s="108">
        <v>0.78598553450313802</v>
      </c>
      <c r="AH167" s="108">
        <v>0.84068464408772803</v>
      </c>
      <c r="AI167">
        <v>0.55110029711391295</v>
      </c>
    </row>
    <row r="168" spans="1:35" x14ac:dyDescent="0.25">
      <c r="A168" s="108" t="s">
        <v>1410</v>
      </c>
      <c r="B168" s="108" t="s">
        <v>1411</v>
      </c>
      <c r="C168" s="108">
        <v>7495.4</v>
      </c>
      <c r="D168" s="108">
        <v>0.74885572752921803</v>
      </c>
      <c r="E168" s="108">
        <v>0.483492114830954</v>
      </c>
      <c r="F168" s="108">
        <v>1.4718134960425999</v>
      </c>
      <c r="G168" s="108">
        <v>0.69989562885076995</v>
      </c>
      <c r="H168" s="108">
        <v>-0.11951809707333701</v>
      </c>
      <c r="I168" s="108">
        <v>1.66088388177422</v>
      </c>
      <c r="J168" s="108">
        <v>-0.42401227188488699</v>
      </c>
      <c r="K168" s="108">
        <v>0.28645982297675698</v>
      </c>
      <c r="L168" s="108" t="s">
        <v>1079</v>
      </c>
      <c r="M168" s="108" t="s">
        <v>1076</v>
      </c>
      <c r="N168" s="108" t="s">
        <v>1071</v>
      </c>
      <c r="O168" s="108" t="s">
        <v>1076</v>
      </c>
      <c r="P168" s="108" t="s">
        <v>1070</v>
      </c>
      <c r="Q168" s="108" t="s">
        <v>1071</v>
      </c>
      <c r="R168" s="108" t="s">
        <v>1072</v>
      </c>
      <c r="S168" s="108" t="s">
        <v>1076</v>
      </c>
      <c r="T168" s="108" t="s">
        <v>1073</v>
      </c>
      <c r="U168" s="108">
        <v>83</v>
      </c>
      <c r="V168" s="108">
        <v>0.57822880964803103</v>
      </c>
      <c r="W168" s="108">
        <v>0.80226912620967605</v>
      </c>
      <c r="X168" s="108">
        <v>0.27712794000077401</v>
      </c>
      <c r="Y168" s="108">
        <v>0.19301640837837</v>
      </c>
      <c r="Z168" s="108">
        <v>0.35075859961942402</v>
      </c>
      <c r="AA168" s="108">
        <v>0.24174210611226299</v>
      </c>
      <c r="AB168" s="108">
        <v>0.39502637475769498</v>
      </c>
      <c r="AC168" s="108">
        <v>0.81453633299988004</v>
      </c>
      <c r="AD168" s="108">
        <v>0.93505537315958998</v>
      </c>
      <c r="AE168" s="108">
        <v>0.33644564037771202</v>
      </c>
      <c r="AF168" s="108">
        <v>0.57146681715634695</v>
      </c>
      <c r="AG168" s="108">
        <v>0.88841943395605205</v>
      </c>
      <c r="AH168" s="108">
        <v>0.78593888005663803</v>
      </c>
      <c r="AI168">
        <v>0.74885572752921803</v>
      </c>
    </row>
    <row r="169" spans="1:35" x14ac:dyDescent="0.25">
      <c r="A169" s="108" t="s">
        <v>1412</v>
      </c>
      <c r="B169" s="108" t="s">
        <v>1413</v>
      </c>
      <c r="C169" s="108">
        <v>11443.6</v>
      </c>
      <c r="D169" s="108">
        <v>0.105518899389104</v>
      </c>
      <c r="E169" s="108">
        <v>2.6401432607313602</v>
      </c>
      <c r="F169" s="108">
        <v>-1.25690077390969</v>
      </c>
      <c r="G169" s="108">
        <v>-0.16103036094499601</v>
      </c>
      <c r="H169" s="108">
        <v>1.24926213380514</v>
      </c>
      <c r="I169" s="108">
        <v>0.25068605253967402</v>
      </c>
      <c r="J169" s="108">
        <v>-0.61273088801434406</v>
      </c>
      <c r="K169" s="108">
        <v>2.1576179272687299</v>
      </c>
      <c r="L169" s="108" t="s">
        <v>1070</v>
      </c>
      <c r="M169" s="108" t="s">
        <v>1071</v>
      </c>
      <c r="N169" s="108" t="s">
        <v>1080</v>
      </c>
      <c r="O169" s="108" t="s">
        <v>1072</v>
      </c>
      <c r="P169" s="108" t="s">
        <v>1071</v>
      </c>
      <c r="Q169" s="108" t="s">
        <v>1070</v>
      </c>
      <c r="R169" s="108" t="s">
        <v>1072</v>
      </c>
      <c r="S169" s="108" t="s">
        <v>1071</v>
      </c>
      <c r="T169" s="108" t="s">
        <v>1073</v>
      </c>
      <c r="U169" s="108">
        <v>143</v>
      </c>
      <c r="V169" s="108">
        <v>-0.255995388342381</v>
      </c>
      <c r="W169" s="108">
        <v>-0.122061308686335</v>
      </c>
      <c r="X169" s="108">
        <v>-0.35364357556675002</v>
      </c>
      <c r="Y169" s="108">
        <v>-0.47639588555608298</v>
      </c>
      <c r="Z169" s="108">
        <v>-0.41898443654161899</v>
      </c>
      <c r="AA169" s="108">
        <v>-0.36994640743840901</v>
      </c>
      <c r="AB169" s="108">
        <v>-9.7690186674256205E-2</v>
      </c>
      <c r="AC169" s="108">
        <v>0.255284089870708</v>
      </c>
      <c r="AD169" s="108">
        <v>0.266726776500117</v>
      </c>
      <c r="AE169" s="108">
        <v>-0.13498863897278399</v>
      </c>
      <c r="AF169" s="108">
        <v>0.25679933780497399</v>
      </c>
      <c r="AG169" s="108">
        <v>0.67620630864617104</v>
      </c>
      <c r="AH169" s="108">
        <v>0.363781274747765</v>
      </c>
      <c r="AI169">
        <v>0.105518899389104</v>
      </c>
    </row>
    <row r="170" spans="1:35" x14ac:dyDescent="0.25">
      <c r="A170" s="108" t="s">
        <v>1414</v>
      </c>
      <c r="B170" s="108" t="s">
        <v>1415</v>
      </c>
      <c r="C170" s="108">
        <v>24203.1</v>
      </c>
      <c r="D170" s="108">
        <v>6.4570072951956603E-2</v>
      </c>
      <c r="E170" s="108">
        <v>1.9904543380714099</v>
      </c>
      <c r="F170" s="108">
        <v>-0.86708444963079201</v>
      </c>
      <c r="G170" s="108">
        <v>-0.142686716170696</v>
      </c>
      <c r="H170" s="108">
        <v>0.59007463487177902</v>
      </c>
      <c r="I170" s="108">
        <v>1.28264586170505</v>
      </c>
      <c r="J170" s="108">
        <v>-1.3989173533464101</v>
      </c>
      <c r="K170" s="108">
        <v>0.57222766597359098</v>
      </c>
      <c r="L170" s="108" t="s">
        <v>1070</v>
      </c>
      <c r="M170" s="108" t="s">
        <v>1071</v>
      </c>
      <c r="N170" s="108" t="s">
        <v>1072</v>
      </c>
      <c r="O170" s="108" t="s">
        <v>1072</v>
      </c>
      <c r="P170" s="108" t="s">
        <v>1076</v>
      </c>
      <c r="Q170" s="108" t="s">
        <v>1071</v>
      </c>
      <c r="R170" s="108" t="s">
        <v>1080</v>
      </c>
      <c r="S170" s="108" t="s">
        <v>1076</v>
      </c>
      <c r="T170" s="108" t="s">
        <v>1073</v>
      </c>
      <c r="U170" s="108">
        <v>147</v>
      </c>
      <c r="V170" s="108">
        <v>-4.79169354344018E-2</v>
      </c>
      <c r="W170" s="108">
        <v>3.73194119060224E-2</v>
      </c>
      <c r="X170" s="108">
        <v>-0.173695955576286</v>
      </c>
      <c r="Y170" s="108">
        <v>-0.32866293976835398</v>
      </c>
      <c r="Z170" s="108">
        <v>-0.41606622200613003</v>
      </c>
      <c r="AA170" s="108">
        <v>-0.22741885061616601</v>
      </c>
      <c r="AB170" s="108">
        <v>6.2114514252675002E-2</v>
      </c>
      <c r="AC170" s="108">
        <v>0.210539011400629</v>
      </c>
      <c r="AD170" s="108">
        <v>0.19305386510012901</v>
      </c>
      <c r="AE170" s="108">
        <v>-0.165234132842037</v>
      </c>
      <c r="AF170" s="108">
        <v>0.20984558301207701</v>
      </c>
      <c r="AG170" s="108">
        <v>0.58229717677002102</v>
      </c>
      <c r="AH170" s="108">
        <v>0.42304483524613101</v>
      </c>
      <c r="AI170">
        <v>6.4570072951956603E-2</v>
      </c>
    </row>
    <row r="171" spans="1:35" x14ac:dyDescent="0.25">
      <c r="A171" s="108" t="s">
        <v>1416</v>
      </c>
      <c r="B171" s="108" t="s">
        <v>1417</v>
      </c>
      <c r="C171" s="108">
        <v>5772.8</v>
      </c>
      <c r="D171" s="108">
        <v>0.88866223234563602</v>
      </c>
      <c r="E171" s="108">
        <v>0.106833049494701</v>
      </c>
      <c r="F171" s="108">
        <v>0.30236452320590601</v>
      </c>
      <c r="G171" s="108">
        <v>0.81854252263713001</v>
      </c>
      <c r="H171" s="108">
        <v>-8.8512379827907398E-2</v>
      </c>
      <c r="I171" s="108">
        <v>1.9858191106041001</v>
      </c>
      <c r="J171" s="108">
        <v>0.19954466155067399</v>
      </c>
      <c r="K171" s="108">
        <v>-0.47905428878619299</v>
      </c>
      <c r="L171" s="108" t="s">
        <v>1105</v>
      </c>
      <c r="M171" s="108" t="s">
        <v>1076</v>
      </c>
      <c r="N171" s="108" t="s">
        <v>1070</v>
      </c>
      <c r="O171" s="108" t="s">
        <v>1076</v>
      </c>
      <c r="P171" s="108" t="s">
        <v>1070</v>
      </c>
      <c r="Q171" s="108" t="s">
        <v>1071</v>
      </c>
      <c r="R171" s="108" t="s">
        <v>1076</v>
      </c>
      <c r="S171" s="108" t="s">
        <v>1072</v>
      </c>
      <c r="T171" s="108" t="s">
        <v>1073</v>
      </c>
      <c r="U171" s="108">
        <v>73</v>
      </c>
      <c r="V171" s="108">
        <v>6.4016659966229898E-3</v>
      </c>
      <c r="W171" s="108">
        <v>0.32389691192590497</v>
      </c>
      <c r="X171" s="108">
        <v>0.42386713723914299</v>
      </c>
      <c r="Y171" s="108">
        <v>0.26932727463909201</v>
      </c>
      <c r="Z171" s="108">
        <v>-4.2781332408429101E-2</v>
      </c>
      <c r="AA171" s="108">
        <v>-1.1146028276480899E-2</v>
      </c>
      <c r="AB171" s="108">
        <v>0.49111499953653698</v>
      </c>
      <c r="AC171" s="108">
        <v>0.70688902415827404</v>
      </c>
      <c r="AD171" s="108">
        <v>0.49422745949212599</v>
      </c>
      <c r="AE171" s="108">
        <v>0.17751214937607199</v>
      </c>
      <c r="AF171" s="108">
        <v>0.493228070942823</v>
      </c>
      <c r="AG171" s="108">
        <v>0.65649989688073596</v>
      </c>
      <c r="AH171" s="108">
        <v>0.842366140247235</v>
      </c>
      <c r="AI171">
        <v>0.88866223234563602</v>
      </c>
    </row>
    <row r="172" spans="1:35" x14ac:dyDescent="0.25">
      <c r="A172" s="108" t="s">
        <v>1418</v>
      </c>
      <c r="B172" s="108" t="s">
        <v>1419</v>
      </c>
      <c r="C172" s="108">
        <v>4327.5</v>
      </c>
      <c r="D172" s="108">
        <v>-3.9674812552881702E-2</v>
      </c>
      <c r="E172" s="108">
        <v>1.1811563346562</v>
      </c>
      <c r="F172" s="108">
        <v>-0.477268125351893</v>
      </c>
      <c r="G172" s="108">
        <v>-0.88937351565374101</v>
      </c>
      <c r="H172" s="108">
        <v>0.21353670332612801</v>
      </c>
      <c r="I172" s="108">
        <v>0.63219729630178101</v>
      </c>
      <c r="J172" s="108">
        <v>-0.60877116649531904</v>
      </c>
      <c r="K172" s="108">
        <v>9.5870250930853093E-2</v>
      </c>
      <c r="L172" s="108" t="s">
        <v>1070</v>
      </c>
      <c r="M172" s="108" t="s">
        <v>1071</v>
      </c>
      <c r="N172" s="108" t="s">
        <v>1072</v>
      </c>
      <c r="O172" s="108" t="s">
        <v>1080</v>
      </c>
      <c r="P172" s="108" t="s">
        <v>1076</v>
      </c>
      <c r="Q172" s="108" t="s">
        <v>1076</v>
      </c>
      <c r="R172" s="108" t="s">
        <v>1072</v>
      </c>
      <c r="S172" s="108" t="s">
        <v>1070</v>
      </c>
      <c r="T172" s="108" t="s">
        <v>1073</v>
      </c>
      <c r="U172" s="108">
        <v>156</v>
      </c>
      <c r="V172" s="108">
        <v>-0.58904714785830303</v>
      </c>
      <c r="W172" s="108">
        <v>-0.233539865942747</v>
      </c>
      <c r="X172" s="108">
        <v>-0.35349573696715297</v>
      </c>
      <c r="Y172" s="108">
        <v>-0.57250392010656603</v>
      </c>
      <c r="Z172" s="108">
        <v>-0.71277258785310404</v>
      </c>
      <c r="AA172" s="108">
        <v>-0.196251145958102</v>
      </c>
      <c r="AB172" s="108">
        <v>0.59217985682917396</v>
      </c>
      <c r="AC172" s="108">
        <v>0.57875965800967299</v>
      </c>
      <c r="AD172" s="108">
        <v>-0.192578433090725</v>
      </c>
      <c r="AE172" s="108">
        <v>-0.76777638347158705</v>
      </c>
      <c r="AF172" s="108">
        <v>-0.250226156412093</v>
      </c>
      <c r="AG172" s="108">
        <v>0.70670570831596602</v>
      </c>
      <c r="AH172" s="108">
        <v>0.46520645597180499</v>
      </c>
      <c r="AI172">
        <v>-3.9674812552881702E-2</v>
      </c>
    </row>
    <row r="173" spans="1:35" x14ac:dyDescent="0.25">
      <c r="A173" s="108" t="s">
        <v>1420</v>
      </c>
      <c r="B173" s="108" t="s">
        <v>1421</v>
      </c>
      <c r="C173" s="108">
        <v>6582.7</v>
      </c>
      <c r="D173" s="108">
        <v>0.17777189366332399</v>
      </c>
      <c r="E173" s="108">
        <v>-0.49350819792994699</v>
      </c>
      <c r="F173" s="108">
        <v>-8.7451801072993204E-2</v>
      </c>
      <c r="G173" s="108">
        <v>6.0589186116668997E-2</v>
      </c>
      <c r="H173" s="108">
        <v>-0.44485947306149898</v>
      </c>
      <c r="I173" s="108">
        <v>-0.57705058361211004</v>
      </c>
      <c r="J173" s="108">
        <v>-0.62995576112586904</v>
      </c>
      <c r="K173" s="108">
        <v>-1.11839471130208</v>
      </c>
      <c r="L173" s="108" t="s">
        <v>1076</v>
      </c>
      <c r="M173" s="108" t="s">
        <v>1072</v>
      </c>
      <c r="N173" s="108" t="s">
        <v>1070</v>
      </c>
      <c r="O173" s="108" t="s">
        <v>1070</v>
      </c>
      <c r="P173" s="108" t="s">
        <v>1072</v>
      </c>
      <c r="Q173" s="108" t="s">
        <v>1072</v>
      </c>
      <c r="R173" s="108" t="s">
        <v>1072</v>
      </c>
      <c r="S173" s="108" t="s">
        <v>1080</v>
      </c>
      <c r="T173" s="108" t="s">
        <v>1073</v>
      </c>
      <c r="U173" s="108">
        <v>134</v>
      </c>
      <c r="V173" s="108">
        <v>0.30065718907449202</v>
      </c>
      <c r="W173" s="108">
        <v>-0.33441325638470198</v>
      </c>
      <c r="X173" s="108">
        <v>-0.61914981419716497</v>
      </c>
      <c r="Y173" s="108">
        <v>-0.687830624399284</v>
      </c>
      <c r="Z173" s="108">
        <v>-0.43538473205814099</v>
      </c>
      <c r="AA173" s="108">
        <v>-0.18478662080168601</v>
      </c>
      <c r="AB173" s="108">
        <v>-0.19803005114598801</v>
      </c>
      <c r="AC173" s="108">
        <v>0.109237789880463</v>
      </c>
      <c r="AD173" s="108">
        <v>0.44258569124465902</v>
      </c>
      <c r="AE173" s="108">
        <v>-0.13011846468457799</v>
      </c>
      <c r="AF173" s="108">
        <v>-7.0913753671087196E-2</v>
      </c>
      <c r="AG173" s="108">
        <v>0.14549483392058801</v>
      </c>
      <c r="AH173" s="108">
        <v>0.240787635938781</v>
      </c>
      <c r="AI173">
        <v>0.17777189366332399</v>
      </c>
    </row>
    <row r="174" spans="1:35" x14ac:dyDescent="0.25">
      <c r="A174" s="108" t="s">
        <v>1422</v>
      </c>
      <c r="B174" s="108" t="s">
        <v>1423</v>
      </c>
      <c r="C174" s="108">
        <v>15215.5</v>
      </c>
      <c r="D174" s="108">
        <v>0.69477846006447297</v>
      </c>
      <c r="E174" s="108">
        <v>-2.4162229100989099E-2</v>
      </c>
      <c r="F174" s="108">
        <v>1.8616298203215</v>
      </c>
      <c r="G174" s="108">
        <v>-0.44495931828046198</v>
      </c>
      <c r="H174" s="108">
        <v>-0.47720681842410001</v>
      </c>
      <c r="I174" s="108">
        <v>0.44325897673578502</v>
      </c>
      <c r="J174" s="108">
        <v>-0.80413178775406702</v>
      </c>
      <c r="K174" s="108">
        <v>0.52661043703265698</v>
      </c>
      <c r="L174" s="108" t="s">
        <v>1079</v>
      </c>
      <c r="M174" s="108" t="s">
        <v>1076</v>
      </c>
      <c r="N174" s="108" t="s">
        <v>1071</v>
      </c>
      <c r="O174" s="108" t="s">
        <v>1072</v>
      </c>
      <c r="P174" s="108" t="s">
        <v>1072</v>
      </c>
      <c r="Q174" s="108" t="s">
        <v>1070</v>
      </c>
      <c r="R174" s="108" t="s">
        <v>1072</v>
      </c>
      <c r="S174" s="108" t="s">
        <v>1076</v>
      </c>
      <c r="T174" s="108" t="s">
        <v>1073</v>
      </c>
      <c r="U174" s="108">
        <v>91</v>
      </c>
      <c r="V174" s="108">
        <v>0.25686340969264398</v>
      </c>
      <c r="W174" s="108">
        <v>0.23934373883978899</v>
      </c>
      <c r="X174" s="108">
        <v>7.1226132437640893E-2</v>
      </c>
      <c r="Y174" s="108">
        <v>0.22288397759482301</v>
      </c>
      <c r="Z174" s="108">
        <v>0.22718177567936601</v>
      </c>
      <c r="AA174" s="108">
        <v>7.16102766622983E-2</v>
      </c>
      <c r="AB174" s="108">
        <v>0.14221234713667599</v>
      </c>
      <c r="AC174" s="108">
        <v>0.51574997160866598</v>
      </c>
      <c r="AD174" s="108">
        <v>0.84400680910156201</v>
      </c>
      <c r="AE174" s="108">
        <v>0.46509894997144902</v>
      </c>
      <c r="AF174" s="108">
        <v>0.39601715940941201</v>
      </c>
      <c r="AG174" s="108">
        <v>0.74632542756754106</v>
      </c>
      <c r="AH174" s="108">
        <v>0.81288332068957703</v>
      </c>
      <c r="AI174">
        <v>0.69477846006447297</v>
      </c>
    </row>
    <row r="175" spans="1:35" x14ac:dyDescent="0.25">
      <c r="A175" s="108" t="s">
        <v>1424</v>
      </c>
      <c r="B175" s="108" t="s">
        <v>1425</v>
      </c>
      <c r="C175" s="108">
        <v>16446.2</v>
      </c>
      <c r="D175" s="108">
        <v>0.73533253111459096</v>
      </c>
      <c r="E175" s="108">
        <v>1.98571395151777</v>
      </c>
      <c r="F175" s="108">
        <v>-1.25690077390969</v>
      </c>
      <c r="G175" s="108">
        <v>-1.4339264138096</v>
      </c>
      <c r="H175" s="108">
        <v>-4.6469437952385102E-3</v>
      </c>
      <c r="I175" s="108">
        <v>0.16993318134951099</v>
      </c>
      <c r="J175" s="108">
        <v>8.1344592233038096E-2</v>
      </c>
      <c r="K175" s="108">
        <v>1.06319455735461</v>
      </c>
      <c r="L175" s="108" t="s">
        <v>1079</v>
      </c>
      <c r="M175" s="108" t="s">
        <v>1071</v>
      </c>
      <c r="N175" s="108" t="s">
        <v>1080</v>
      </c>
      <c r="O175" s="108" t="s">
        <v>1080</v>
      </c>
      <c r="P175" s="108" t="s">
        <v>1070</v>
      </c>
      <c r="Q175" s="108" t="s">
        <v>1070</v>
      </c>
      <c r="R175" s="108" t="s">
        <v>1076</v>
      </c>
      <c r="S175" s="108" t="s">
        <v>1071</v>
      </c>
      <c r="T175" s="108" t="s">
        <v>1073</v>
      </c>
      <c r="U175" s="108">
        <v>88</v>
      </c>
      <c r="V175" s="108">
        <v>0.25346483407235898</v>
      </c>
      <c r="W175" s="108">
        <v>0.170301714912376</v>
      </c>
      <c r="X175" s="108">
        <v>-3.7278163086734303E-2</v>
      </c>
      <c r="Y175" s="108">
        <v>0.16724378458675099</v>
      </c>
      <c r="Z175" s="108">
        <v>0.23670445721431399</v>
      </c>
      <c r="AA175" s="108">
        <v>9.5887564657882299E-2</v>
      </c>
      <c r="AB175" s="108">
        <v>5.5059468486776703E-2</v>
      </c>
      <c r="AC175" s="108">
        <v>0.34772166769744001</v>
      </c>
      <c r="AD175" s="108">
        <v>0.45930457997968299</v>
      </c>
      <c r="AE175" s="108">
        <v>0.32301352319090998</v>
      </c>
      <c r="AF175" s="108">
        <v>0.75323589251379397</v>
      </c>
      <c r="AG175" s="108">
        <v>0.95435095626232702</v>
      </c>
      <c r="AH175" s="108">
        <v>0.817919479958781</v>
      </c>
      <c r="AI175">
        <v>0.73533253111459096</v>
      </c>
    </row>
    <row r="176" spans="1:35" x14ac:dyDescent="0.25">
      <c r="A176" s="108" t="s">
        <v>1426</v>
      </c>
      <c r="B176" s="108" t="s">
        <v>1427</v>
      </c>
      <c r="C176" s="108">
        <v>51523.3</v>
      </c>
      <c r="D176" s="108">
        <v>1.1415978573428001</v>
      </c>
      <c r="E176" s="108">
        <v>-0.24121839800070399</v>
      </c>
      <c r="F176" s="108">
        <v>-1.25690077390969</v>
      </c>
      <c r="G176" s="108">
        <v>0.75045492944480896</v>
      </c>
      <c r="H176" s="108">
        <v>-0.39109921849443802</v>
      </c>
      <c r="I176" s="108">
        <v>1.0691182292874599</v>
      </c>
      <c r="J176" s="108">
        <v>-3.91349605545862E-2</v>
      </c>
      <c r="K176" s="108">
        <v>1.9810586370184999</v>
      </c>
      <c r="L176" s="108" t="s">
        <v>1105</v>
      </c>
      <c r="M176" s="108" t="s">
        <v>1070</v>
      </c>
      <c r="N176" s="108" t="s">
        <v>1080</v>
      </c>
      <c r="O176" s="108" t="s">
        <v>1076</v>
      </c>
      <c r="P176" s="108" t="s">
        <v>1072</v>
      </c>
      <c r="Q176" s="108" t="s">
        <v>1071</v>
      </c>
      <c r="R176" s="108" t="s">
        <v>1070</v>
      </c>
      <c r="S176" s="108" t="s">
        <v>1071</v>
      </c>
      <c r="T176" s="108" t="s">
        <v>1073</v>
      </c>
      <c r="U176" s="108">
        <v>44</v>
      </c>
      <c r="V176" s="108">
        <v>0.54250236111101002</v>
      </c>
      <c r="W176" s="108">
        <v>0.55006175108961897</v>
      </c>
      <c r="X176" s="108">
        <v>0.45393552706832002</v>
      </c>
      <c r="Y176" s="108">
        <v>0.34146417764099202</v>
      </c>
      <c r="Z176" s="108">
        <v>0.42844019617131801</v>
      </c>
      <c r="AA176" s="108">
        <v>0.74408629416890704</v>
      </c>
      <c r="AB176" s="108">
        <v>0.92264116829540699</v>
      </c>
      <c r="AC176" s="108">
        <v>1.1103362686685601</v>
      </c>
      <c r="AD176" s="108">
        <v>1.25046995665939</v>
      </c>
      <c r="AE176" s="108">
        <v>1.1784217493048701</v>
      </c>
      <c r="AF176" s="108">
        <v>1.2469326103723699</v>
      </c>
      <c r="AG176" s="108">
        <v>1.349408996945</v>
      </c>
      <c r="AH176" s="108">
        <v>1.2911183018460199</v>
      </c>
      <c r="AI176">
        <v>1.1415978573428001</v>
      </c>
    </row>
    <row r="177" spans="1:35" x14ac:dyDescent="0.25">
      <c r="A177" s="108" t="s">
        <v>1428</v>
      </c>
      <c r="B177" s="108" t="s">
        <v>1429</v>
      </c>
      <c r="C177" s="108">
        <v>65089.7</v>
      </c>
      <c r="D177" s="108">
        <v>0.36686404780913301</v>
      </c>
      <c r="E177" s="108">
        <v>-0.29534825009646398</v>
      </c>
      <c r="F177" s="108">
        <v>-0.477268125351893</v>
      </c>
      <c r="G177" s="108">
        <v>0.26682845772379099</v>
      </c>
      <c r="H177" s="108">
        <v>0.50420447645460997</v>
      </c>
      <c r="I177" s="108">
        <v>-0.66116484265247</v>
      </c>
      <c r="J177" s="108">
        <v>-3.1136482070792601E-2</v>
      </c>
      <c r="K177" s="108">
        <v>1.5672924893359499</v>
      </c>
      <c r="L177" s="108" t="s">
        <v>1076</v>
      </c>
      <c r="M177" s="108" t="s">
        <v>1070</v>
      </c>
      <c r="N177" s="108" t="s">
        <v>1072</v>
      </c>
      <c r="O177" s="108" t="s">
        <v>1070</v>
      </c>
      <c r="P177" s="108" t="s">
        <v>1076</v>
      </c>
      <c r="Q177" s="108" t="s">
        <v>1072</v>
      </c>
      <c r="R177" s="108" t="s">
        <v>1076</v>
      </c>
      <c r="S177" s="108" t="s">
        <v>1071</v>
      </c>
      <c r="T177" s="108" t="s">
        <v>1073</v>
      </c>
      <c r="U177" s="108">
        <v>121</v>
      </c>
      <c r="V177" s="108">
        <v>-6.8035877552531696E-2</v>
      </c>
      <c r="W177" s="108">
        <v>-7.1995321038550705E-2</v>
      </c>
      <c r="X177" s="108">
        <v>1.8560866554335899E-2</v>
      </c>
      <c r="Y177" s="108">
        <v>-0.15054480145197899</v>
      </c>
      <c r="Z177" s="108">
        <v>-0.25165256236143002</v>
      </c>
      <c r="AA177" s="108">
        <v>-2.0101505435438601E-2</v>
      </c>
      <c r="AB177" s="108">
        <v>0.33507405556031999</v>
      </c>
      <c r="AC177" s="108">
        <v>0.60227880502199005</v>
      </c>
      <c r="AD177" s="108">
        <v>0.66370669038931196</v>
      </c>
      <c r="AE177" s="108">
        <v>0.43785501286774098</v>
      </c>
      <c r="AF177" s="108">
        <v>0.70079660994106596</v>
      </c>
      <c r="AG177" s="108">
        <v>0.89046401269994901</v>
      </c>
      <c r="AH177" s="108">
        <v>0.54814330388862798</v>
      </c>
      <c r="AI177">
        <v>0.36686404780913301</v>
      </c>
    </row>
    <row r="178" spans="1:35" x14ac:dyDescent="0.25">
      <c r="A178" s="108" t="s">
        <v>1430</v>
      </c>
      <c r="B178" s="108" t="s">
        <v>1431</v>
      </c>
      <c r="C178" s="108">
        <v>6271.5</v>
      </c>
      <c r="D178" s="108">
        <v>8.8599746236617996E-2</v>
      </c>
      <c r="E178" s="108">
        <v>-0.65666649181730696</v>
      </c>
      <c r="F178" s="108">
        <v>-1.6467170981885899</v>
      </c>
      <c r="G178" s="108">
        <v>-3.0674924643974099E-2</v>
      </c>
      <c r="H178" s="108">
        <v>-0.17414249855182501</v>
      </c>
      <c r="I178" s="108">
        <v>1.0401444004495599</v>
      </c>
      <c r="J178" s="108">
        <v>1.1946884730638201</v>
      </c>
      <c r="K178" s="108">
        <v>1.5593818973608899</v>
      </c>
      <c r="L178" s="108" t="s">
        <v>1070</v>
      </c>
      <c r="M178" s="108" t="s">
        <v>1080</v>
      </c>
      <c r="N178" s="108" t="s">
        <v>1080</v>
      </c>
      <c r="O178" s="108" t="s">
        <v>1070</v>
      </c>
      <c r="P178" s="108" t="s">
        <v>1070</v>
      </c>
      <c r="Q178" s="108" t="s">
        <v>1071</v>
      </c>
      <c r="R178" s="108" t="s">
        <v>1071</v>
      </c>
      <c r="S178" s="108" t="s">
        <v>1071</v>
      </c>
      <c r="T178" s="108" t="s">
        <v>1073</v>
      </c>
      <c r="U178" s="108">
        <v>145</v>
      </c>
      <c r="V178" s="108">
        <v>9.8434341114598794E-3</v>
      </c>
      <c r="W178" s="108">
        <v>-0.52088140468641497</v>
      </c>
      <c r="X178" s="108">
        <v>-0.71280730520477997</v>
      </c>
      <c r="Y178" s="108">
        <v>-2.7696383532677699E-2</v>
      </c>
      <c r="Z178" s="108">
        <v>-0.83413480076527802</v>
      </c>
      <c r="AA178" s="108">
        <v>-0.89781494310603105</v>
      </c>
      <c r="AB178" s="108">
        <v>-0.91690366497101905</v>
      </c>
      <c r="AC178" s="108">
        <v>-0.88739857588319204</v>
      </c>
      <c r="AD178" s="108">
        <v>-0.87013810862248198</v>
      </c>
      <c r="AE178" s="108">
        <v>-0.84720408104565903</v>
      </c>
      <c r="AF178" s="108">
        <v>-1.04989272258905</v>
      </c>
      <c r="AG178" s="108">
        <v>-0.92212992801306704</v>
      </c>
      <c r="AH178" s="108">
        <v>-0.27678251796945702</v>
      </c>
      <c r="AI178">
        <v>8.8599746236617996E-2</v>
      </c>
    </row>
    <row r="179" spans="1:35" x14ac:dyDescent="0.25">
      <c r="A179" s="108" t="s">
        <v>1432</v>
      </c>
      <c r="B179" s="108" t="s">
        <v>1433</v>
      </c>
      <c r="C179" s="108">
        <v>19905.400000000001</v>
      </c>
      <c r="D179" s="108">
        <v>0.56492039514801196</v>
      </c>
      <c r="E179" s="108">
        <v>0.132519229686517</v>
      </c>
      <c r="F179" s="108">
        <v>-1.6467170981885899</v>
      </c>
      <c r="G179" s="108">
        <v>0.21127288974975</v>
      </c>
      <c r="H179" s="108">
        <v>-0.44009470165218501</v>
      </c>
      <c r="I179" s="108">
        <v>0.34581394328106102</v>
      </c>
      <c r="J179" s="108">
        <v>0.106272795023049</v>
      </c>
      <c r="K179" s="108">
        <v>0.98156570984518599</v>
      </c>
      <c r="L179" s="108" t="s">
        <v>1079</v>
      </c>
      <c r="M179" s="108" t="s">
        <v>1076</v>
      </c>
      <c r="N179" s="108" t="s">
        <v>1080</v>
      </c>
      <c r="O179" s="108" t="s">
        <v>1070</v>
      </c>
      <c r="P179" s="108" t="s">
        <v>1072</v>
      </c>
      <c r="Q179" s="108" t="s">
        <v>1070</v>
      </c>
      <c r="R179" s="108" t="s">
        <v>1076</v>
      </c>
      <c r="S179" s="108" t="s">
        <v>1071</v>
      </c>
      <c r="T179" s="108" t="s">
        <v>1073</v>
      </c>
      <c r="U179" s="108">
        <v>102</v>
      </c>
      <c r="V179" s="108">
        <v>-0.258416735506242</v>
      </c>
      <c r="W179" s="108">
        <v>-0.26896489437125198</v>
      </c>
      <c r="X179" s="108">
        <v>-0.37087231622378403</v>
      </c>
      <c r="Y179" s="108">
        <v>-0.57129063019516602</v>
      </c>
      <c r="Z179" s="108">
        <v>-0.73826890534533596</v>
      </c>
      <c r="AA179" s="108">
        <v>-0.34306307522503499</v>
      </c>
      <c r="AB179" s="108">
        <v>3.9216976378684099E-2</v>
      </c>
      <c r="AC179" s="108">
        <v>0.102323577295727</v>
      </c>
      <c r="AD179" s="108">
        <v>3.3803568599369299E-4</v>
      </c>
      <c r="AE179" s="108">
        <v>-0.37191009642061001</v>
      </c>
      <c r="AF179" s="108">
        <v>-0.154527039491902</v>
      </c>
      <c r="AG179" s="108">
        <v>0.55782895738870497</v>
      </c>
      <c r="AH179" s="108">
        <v>0.52892344154038295</v>
      </c>
      <c r="AI179">
        <v>0.56492039514801196</v>
      </c>
    </row>
    <row r="180" spans="1:35" x14ac:dyDescent="0.25">
      <c r="A180" s="108" t="s">
        <v>1434</v>
      </c>
      <c r="B180" s="108" t="s">
        <v>1435</v>
      </c>
      <c r="C180" s="108">
        <v>43811.4</v>
      </c>
      <c r="D180" s="108">
        <v>-0.28926965969685398</v>
      </c>
      <c r="E180" s="108">
        <v>0.129123983201054</v>
      </c>
      <c r="F180" s="108">
        <v>-1.6467170981885899</v>
      </c>
      <c r="G180" s="108">
        <v>-0.43559686816247201</v>
      </c>
      <c r="H180" s="108">
        <v>0.82423550864445805</v>
      </c>
      <c r="I180" s="108">
        <v>0.81181472541079103</v>
      </c>
      <c r="J180" s="108">
        <v>0.257914885785193</v>
      </c>
      <c r="K180" s="108">
        <v>1.4047514369808001</v>
      </c>
      <c r="L180" s="108" t="s">
        <v>1072</v>
      </c>
      <c r="M180" s="108" t="s">
        <v>1076</v>
      </c>
      <c r="N180" s="108" t="s">
        <v>1080</v>
      </c>
      <c r="O180" s="108" t="s">
        <v>1072</v>
      </c>
      <c r="P180" s="108" t="s">
        <v>1071</v>
      </c>
      <c r="Q180" s="108" t="s">
        <v>1076</v>
      </c>
      <c r="R180" s="108" t="s">
        <v>1076</v>
      </c>
      <c r="S180" s="108" t="s">
        <v>1071</v>
      </c>
      <c r="T180" s="108" t="s">
        <v>1073</v>
      </c>
      <c r="U180" s="108">
        <v>170</v>
      </c>
      <c r="V180" s="108">
        <v>-0.79325863439862898</v>
      </c>
      <c r="W180" s="108">
        <v>-0.65025198650614502</v>
      </c>
      <c r="X180" s="108">
        <v>-0.76300748756822601</v>
      </c>
      <c r="Y180" s="108">
        <v>-0.84922500164722003</v>
      </c>
      <c r="Z180" s="108">
        <v>-0.87376634072574699</v>
      </c>
      <c r="AA180" s="108">
        <v>-0.61680040628053401</v>
      </c>
      <c r="AB180" s="108">
        <v>-0.20182257330867401</v>
      </c>
      <c r="AC180" s="108">
        <v>-0.102657050393913</v>
      </c>
      <c r="AD180" s="108">
        <v>6.0981464793121602E-2</v>
      </c>
      <c r="AE180" s="108">
        <v>-8.8845730247983104E-2</v>
      </c>
      <c r="AF180" s="108">
        <v>3.7290938250274699E-2</v>
      </c>
      <c r="AG180" s="108">
        <v>0.12705024911686499</v>
      </c>
      <c r="AH180" s="108">
        <v>-0.16744499971517801</v>
      </c>
      <c r="AI180">
        <v>-0.28926965969685398</v>
      </c>
    </row>
    <row r="181" spans="1:35" x14ac:dyDescent="0.25">
      <c r="A181" s="108" t="s">
        <v>1436</v>
      </c>
      <c r="B181" s="108" t="s">
        <v>1437</v>
      </c>
      <c r="C181" s="108">
        <v>16358.6</v>
      </c>
      <c r="D181" s="108">
        <v>-0.70869787047154997</v>
      </c>
      <c r="E181" s="108">
        <v>-0.37510675120085502</v>
      </c>
      <c r="F181" s="108">
        <v>-1.25690077390969</v>
      </c>
      <c r="G181" s="108">
        <v>-0.324633841427312</v>
      </c>
      <c r="H181" s="108">
        <v>0.873107595193369</v>
      </c>
      <c r="I181" s="108">
        <v>1.2845669736821099</v>
      </c>
      <c r="J181" s="108">
        <v>-0.29215292181729302</v>
      </c>
      <c r="K181" s="108">
        <v>1.41623013787129</v>
      </c>
      <c r="L181" s="108" t="s">
        <v>1080</v>
      </c>
      <c r="M181" s="108" t="s">
        <v>1072</v>
      </c>
      <c r="N181" s="108" t="s">
        <v>1080</v>
      </c>
      <c r="O181" s="108" t="s">
        <v>1072</v>
      </c>
      <c r="P181" s="108" t="s">
        <v>1071</v>
      </c>
      <c r="Q181" s="108" t="s">
        <v>1071</v>
      </c>
      <c r="R181" s="108" t="s">
        <v>1070</v>
      </c>
      <c r="S181" s="108" t="s">
        <v>1071</v>
      </c>
      <c r="T181" s="108" t="s">
        <v>1073</v>
      </c>
      <c r="U181" s="108">
        <v>196</v>
      </c>
      <c r="V181" s="108">
        <v>-0.88849236205218896</v>
      </c>
      <c r="W181" s="108">
        <v>-0.970174030054616</v>
      </c>
      <c r="X181" s="108">
        <v>-1.1729138668714101</v>
      </c>
      <c r="Y181" s="108">
        <v>-1.3976066845528099</v>
      </c>
      <c r="Z181" s="108">
        <v>-1.34066477093688</v>
      </c>
      <c r="AA181" s="108">
        <v>-1.24436228226501</v>
      </c>
      <c r="AB181" s="108">
        <v>-0.98824509624874801</v>
      </c>
      <c r="AC181" s="108">
        <v>-0.58570207747133296</v>
      </c>
      <c r="AD181" s="108">
        <v>-0.34372201953401299</v>
      </c>
      <c r="AE181" s="108">
        <v>-0.39754498016185802</v>
      </c>
      <c r="AF181" s="108">
        <v>-0.106601825398351</v>
      </c>
      <c r="AG181" s="108">
        <v>0.25402923142403599</v>
      </c>
      <c r="AH181" s="108">
        <v>-7.7351039446920303E-2</v>
      </c>
      <c r="AI181">
        <v>-0.70869787047154997</v>
      </c>
    </row>
    <row r="182" spans="1:35" x14ac:dyDescent="0.25">
      <c r="A182" s="108" t="s">
        <v>1438</v>
      </c>
      <c r="B182" s="108" t="s">
        <v>1439</v>
      </c>
      <c r="C182" s="108">
        <v>10561.2</v>
      </c>
      <c r="D182" s="108">
        <v>-4.0677268906254602E-2</v>
      </c>
      <c r="E182" s="108">
        <v>0.47700652998372201</v>
      </c>
      <c r="F182" s="108">
        <v>-1.25690077390969</v>
      </c>
      <c r="G182" s="108">
        <v>-0.17911687385498601</v>
      </c>
      <c r="H182" s="108">
        <v>0.46561979047049101</v>
      </c>
      <c r="I182" s="108">
        <v>0.979990749531642</v>
      </c>
      <c r="J182" s="108">
        <v>-0.55504440838652602</v>
      </c>
      <c r="K182" s="108">
        <v>0.617768710911205</v>
      </c>
      <c r="L182" s="108" t="s">
        <v>1070</v>
      </c>
      <c r="M182" s="108" t="s">
        <v>1076</v>
      </c>
      <c r="N182" s="108" t="s">
        <v>1080</v>
      </c>
      <c r="O182" s="108" t="s">
        <v>1072</v>
      </c>
      <c r="P182" s="108" t="s">
        <v>1076</v>
      </c>
      <c r="Q182" s="108" t="s">
        <v>1076</v>
      </c>
      <c r="R182" s="108" t="s">
        <v>1072</v>
      </c>
      <c r="S182" s="108" t="s">
        <v>1076</v>
      </c>
      <c r="T182" s="108" t="s">
        <v>1073</v>
      </c>
      <c r="U182" s="108">
        <v>157</v>
      </c>
      <c r="V182" s="108">
        <v>-0.68759346202083305</v>
      </c>
      <c r="W182" s="108">
        <v>-0.82369033882411802</v>
      </c>
      <c r="X182" s="108">
        <v>-1.06173208522953</v>
      </c>
      <c r="Y182" s="108">
        <v>-0.88531607204886298</v>
      </c>
      <c r="Z182" s="108">
        <v>-1.0678586059800801</v>
      </c>
      <c r="AA182" s="108">
        <v>-1.12675555743984</v>
      </c>
      <c r="AB182" s="108">
        <v>-0.83973364880720502</v>
      </c>
      <c r="AC182" s="108">
        <v>-0.77242058560071503</v>
      </c>
      <c r="AD182" s="108">
        <v>-0.67619694123242702</v>
      </c>
      <c r="AE182" s="108">
        <v>-0.66281098757631196</v>
      </c>
      <c r="AF182" s="108">
        <v>-0.511949742657545</v>
      </c>
      <c r="AG182" s="108">
        <v>-9.3913825317595095E-2</v>
      </c>
      <c r="AH182" s="108">
        <v>7.6409949514136197E-3</v>
      </c>
      <c r="AI182">
        <v>-4.0677268906254602E-2</v>
      </c>
    </row>
    <row r="183" spans="1:35" x14ac:dyDescent="0.25">
      <c r="A183" s="108" t="s">
        <v>1440</v>
      </c>
      <c r="B183" s="108" t="s">
        <v>1441</v>
      </c>
      <c r="C183" s="108">
        <v>5487.8</v>
      </c>
      <c r="D183" s="108">
        <v>-0.25469742421730401</v>
      </c>
      <c r="E183" s="108">
        <v>8.4484015570782695E-2</v>
      </c>
      <c r="F183" s="108">
        <v>-1.6467170981885899</v>
      </c>
      <c r="G183" s="108">
        <v>-0.48756473714079601</v>
      </c>
      <c r="H183" s="108">
        <v>0.73956190043371495</v>
      </c>
      <c r="I183" s="108">
        <v>-0.41576114477431603</v>
      </c>
      <c r="J183" s="108">
        <v>5.7191352934203799E-2</v>
      </c>
      <c r="K183" s="108">
        <v>0.65249351816646195</v>
      </c>
      <c r="L183" s="108" t="s">
        <v>1072</v>
      </c>
      <c r="M183" s="108" t="s">
        <v>1076</v>
      </c>
      <c r="N183" s="108" t="s">
        <v>1080</v>
      </c>
      <c r="O183" s="108" t="s">
        <v>1072</v>
      </c>
      <c r="P183" s="108" t="s">
        <v>1071</v>
      </c>
      <c r="Q183" s="108" t="s">
        <v>1072</v>
      </c>
      <c r="R183" s="108" t="s">
        <v>1076</v>
      </c>
      <c r="S183" s="108" t="s">
        <v>1076</v>
      </c>
      <c r="T183" s="108" t="s">
        <v>1073</v>
      </c>
      <c r="U183" s="108">
        <v>169</v>
      </c>
      <c r="V183" s="108">
        <v>-1.0134929393774299</v>
      </c>
      <c r="W183" s="108">
        <v>-0.85478949166084595</v>
      </c>
      <c r="X183" s="108">
        <v>-0.76729588923223602</v>
      </c>
      <c r="Y183" s="108">
        <v>-0.99249795704186194</v>
      </c>
      <c r="Z183" s="108">
        <v>-1.2270614984025201</v>
      </c>
      <c r="AA183" s="108">
        <v>-1.1404195053835799</v>
      </c>
      <c r="AB183" s="108">
        <v>-0.86486167506969502</v>
      </c>
      <c r="AC183" s="108">
        <v>-0.68614286163754001</v>
      </c>
      <c r="AD183" s="108">
        <v>-0.70323969241339901</v>
      </c>
      <c r="AE183" s="108">
        <v>-0.56027708318621405</v>
      </c>
      <c r="AF183" s="108">
        <v>-0.237560733640447</v>
      </c>
      <c r="AG183" s="108">
        <v>0.12786800111843499</v>
      </c>
      <c r="AH183" s="108">
        <v>0.40123821363876999</v>
      </c>
      <c r="AI183">
        <v>-0.25469742421730401</v>
      </c>
    </row>
    <row r="184" spans="1:35" x14ac:dyDescent="0.25">
      <c r="A184" s="108" t="s">
        <v>1442</v>
      </c>
      <c r="B184" s="108" t="s">
        <v>1443</v>
      </c>
      <c r="C184" s="108">
        <v>13109.5</v>
      </c>
      <c r="D184" s="108">
        <v>-0.62121825830503297</v>
      </c>
      <c r="E184" s="108">
        <v>-0.37215815160374899</v>
      </c>
      <c r="F184" s="108">
        <v>0.30236452320590601</v>
      </c>
      <c r="G184" s="108">
        <v>0.12702411288097701</v>
      </c>
      <c r="H184" s="108">
        <v>0.34342021653251598</v>
      </c>
      <c r="I184" s="108">
        <v>-1.2260291227601801</v>
      </c>
      <c r="J184" s="108">
        <v>-0.98026854448076906</v>
      </c>
      <c r="K184" s="108">
        <v>0.62683063259216298</v>
      </c>
      <c r="L184" s="108" t="s">
        <v>1080</v>
      </c>
      <c r="M184" s="108" t="s">
        <v>1072</v>
      </c>
      <c r="N184" s="108" t="s">
        <v>1070</v>
      </c>
      <c r="O184" s="108" t="s">
        <v>1070</v>
      </c>
      <c r="P184" s="108" t="s">
        <v>1076</v>
      </c>
      <c r="Q184" s="108" t="s">
        <v>1080</v>
      </c>
      <c r="R184" s="108" t="s">
        <v>1080</v>
      </c>
      <c r="S184" s="108" t="s">
        <v>1076</v>
      </c>
      <c r="T184" s="108" t="s">
        <v>1073</v>
      </c>
      <c r="U184" s="108">
        <v>191</v>
      </c>
      <c r="V184" s="108">
        <v>-0.365776724021948</v>
      </c>
      <c r="W184" s="108">
        <v>-0.40700383805085599</v>
      </c>
      <c r="X184" s="108">
        <v>-0.40063309242946799</v>
      </c>
      <c r="Y184" s="108">
        <v>-0.43147515571834499</v>
      </c>
      <c r="Z184" s="108">
        <v>-0.65212370566968902</v>
      </c>
      <c r="AA184" s="108">
        <v>-0.48830189149366499</v>
      </c>
      <c r="AB184" s="108">
        <v>-0.412099320595542</v>
      </c>
      <c r="AC184" s="108">
        <v>-0.54134574541443503</v>
      </c>
      <c r="AD184" s="108">
        <v>-0.45518304282942601</v>
      </c>
      <c r="AE184" s="108">
        <v>-0.63723641755176297</v>
      </c>
      <c r="AF184" s="108">
        <v>-0.82941671330115696</v>
      </c>
      <c r="AG184" s="108">
        <v>-0.49753892027235203</v>
      </c>
      <c r="AH184" s="108">
        <v>-0.39501627165254199</v>
      </c>
      <c r="AI184">
        <v>-0.62121825830503297</v>
      </c>
    </row>
    <row r="185" spans="1:35" x14ac:dyDescent="0.25">
      <c r="A185" s="108" t="s">
        <v>1444</v>
      </c>
      <c r="B185" s="108" t="s">
        <v>1445</v>
      </c>
      <c r="C185" s="108">
        <v>442.7</v>
      </c>
      <c r="D185" s="108">
        <v>-0.51488911700294704</v>
      </c>
      <c r="E185" s="108"/>
      <c r="F185" s="108"/>
      <c r="G185" s="108"/>
      <c r="H185" s="108"/>
      <c r="I185" s="108"/>
      <c r="J185" s="108"/>
      <c r="K185" s="108"/>
      <c r="L185" s="108" t="s">
        <v>1083</v>
      </c>
      <c r="M185" s="108" t="s">
        <v>1083</v>
      </c>
      <c r="N185" s="108" t="s">
        <v>1083</v>
      </c>
      <c r="O185" s="108" t="s">
        <v>1083</v>
      </c>
      <c r="P185" s="108" t="s">
        <v>1083</v>
      </c>
      <c r="Q185" s="108" t="s">
        <v>1083</v>
      </c>
      <c r="R185" s="108" t="s">
        <v>1083</v>
      </c>
      <c r="S185" s="108" t="s">
        <v>1083</v>
      </c>
      <c r="T185" s="108" t="s">
        <v>1096</v>
      </c>
      <c r="U185" s="108">
        <v>187</v>
      </c>
      <c r="V185" s="108">
        <v>-0.138958426803241</v>
      </c>
      <c r="W185" s="108">
        <v>-0.154959565155425</v>
      </c>
      <c r="X185" s="108">
        <v>-1.5760807521456599</v>
      </c>
      <c r="Y185" s="108">
        <v>-1.7463069892785399</v>
      </c>
      <c r="Z185" s="108">
        <v>-1.5734686626514001</v>
      </c>
      <c r="AA185" s="108">
        <v>-1.4999632395468701</v>
      </c>
      <c r="AB185" s="108">
        <v>-1.14236261675479</v>
      </c>
      <c r="AC185" s="108">
        <v>-0.74906820043118405</v>
      </c>
      <c r="AD185" s="108">
        <v>0.79661101907988496</v>
      </c>
      <c r="AE185" s="108">
        <v>0.95857640371222097</v>
      </c>
      <c r="AF185" s="108">
        <v>0.78032164471253895</v>
      </c>
      <c r="AG185" s="108">
        <v>-0.33616249336906501</v>
      </c>
      <c r="AH185" s="108">
        <v>-0.37140887822211399</v>
      </c>
      <c r="AI185">
        <v>-0.51488911700294704</v>
      </c>
    </row>
    <row r="186" spans="1:35" x14ac:dyDescent="0.25">
      <c r="A186" s="108" t="s">
        <v>1446</v>
      </c>
      <c r="B186" s="108" t="s">
        <v>1447</v>
      </c>
      <c r="C186" s="108">
        <v>10720.2</v>
      </c>
      <c r="D186" s="108">
        <v>-0.69057775486283302</v>
      </c>
      <c r="E186" s="108">
        <v>-0.93777726047563403</v>
      </c>
      <c r="F186" s="108">
        <v>0.69218084748480502</v>
      </c>
      <c r="G186" s="108">
        <v>0.396484847273114</v>
      </c>
      <c r="H186" s="108">
        <v>-0.44881425451420898</v>
      </c>
      <c r="I186" s="108">
        <v>-1.6960187719925399</v>
      </c>
      <c r="J186" s="108">
        <v>-1.18608302343017</v>
      </c>
      <c r="K186" s="108">
        <v>-1.3435276297027801</v>
      </c>
      <c r="L186" s="108" t="s">
        <v>1080</v>
      </c>
      <c r="M186" s="108" t="s">
        <v>1080</v>
      </c>
      <c r="N186" s="108" t="s">
        <v>1076</v>
      </c>
      <c r="O186" s="108" t="s">
        <v>1070</v>
      </c>
      <c r="P186" s="108" t="s">
        <v>1072</v>
      </c>
      <c r="Q186" s="108" t="s">
        <v>1080</v>
      </c>
      <c r="R186" s="108" t="s">
        <v>1080</v>
      </c>
      <c r="S186" s="108" t="s">
        <v>1080</v>
      </c>
      <c r="T186" s="108" t="s">
        <v>1073</v>
      </c>
      <c r="U186" s="108">
        <v>195</v>
      </c>
      <c r="V186" s="108">
        <v>-0.475649450415494</v>
      </c>
      <c r="W186" s="108">
        <v>0.103547513685987</v>
      </c>
      <c r="X186" s="108">
        <v>0.34122666293598902</v>
      </c>
      <c r="Y186" s="108">
        <v>-2.95509088696135E-2</v>
      </c>
      <c r="Z186" s="108">
        <v>-0.46360918256948003</v>
      </c>
      <c r="AA186" s="108">
        <v>0.17993873296437299</v>
      </c>
      <c r="AB186" s="108">
        <v>0.29841800844481903</v>
      </c>
      <c r="AC186" s="108">
        <v>-0.13946499698506901</v>
      </c>
      <c r="AD186" s="108">
        <v>-0.20659324795115699</v>
      </c>
      <c r="AE186" s="108">
        <v>4.42822095279286E-2</v>
      </c>
      <c r="AF186" s="108">
        <v>-0.102037542388893</v>
      </c>
      <c r="AG186" s="108">
        <v>-0.46498973932801202</v>
      </c>
      <c r="AH186" s="108">
        <v>-0.53365850119048996</v>
      </c>
      <c r="AI186">
        <v>-0.69057775486283302</v>
      </c>
    </row>
    <row r="187" spans="1:35" x14ac:dyDescent="0.25">
      <c r="A187" s="108" t="s">
        <v>1448</v>
      </c>
      <c r="B187" s="108" t="s">
        <v>1449</v>
      </c>
      <c r="C187" s="108">
        <v>3599.5</v>
      </c>
      <c r="D187" s="108">
        <v>-0.45273141995140298</v>
      </c>
      <c r="E187" s="108">
        <v>-0.222991904444897</v>
      </c>
      <c r="F187" s="108">
        <v>-8.7451801072993204E-2</v>
      </c>
      <c r="G187" s="108">
        <v>-4.15513358861773E-2</v>
      </c>
      <c r="H187" s="108">
        <v>0.69243278905567596</v>
      </c>
      <c r="I187" s="108">
        <v>-1.0084461565791401</v>
      </c>
      <c r="J187" s="108">
        <v>-0.286388649745003</v>
      </c>
      <c r="K187" s="108">
        <v>0.99026730040961197</v>
      </c>
      <c r="L187" s="108" t="s">
        <v>1072</v>
      </c>
      <c r="M187" s="108" t="s">
        <v>1070</v>
      </c>
      <c r="N187" s="108" t="s">
        <v>1070</v>
      </c>
      <c r="O187" s="108" t="s">
        <v>1070</v>
      </c>
      <c r="P187" s="108" t="s">
        <v>1071</v>
      </c>
      <c r="Q187" s="108" t="s">
        <v>1072</v>
      </c>
      <c r="R187" s="108" t="s">
        <v>1070</v>
      </c>
      <c r="S187" s="108" t="s">
        <v>1071</v>
      </c>
      <c r="T187" s="108" t="s">
        <v>1073</v>
      </c>
      <c r="U187" s="108">
        <v>181</v>
      </c>
      <c r="V187" s="108">
        <v>-0.45603812784439401</v>
      </c>
      <c r="W187" s="108">
        <v>-0.98536201437773296</v>
      </c>
      <c r="X187" s="108">
        <v>-0.65631638953520199</v>
      </c>
      <c r="Y187" s="108">
        <v>-0.545300854497062</v>
      </c>
      <c r="Z187" s="108">
        <v>-0.32367205070998001</v>
      </c>
      <c r="AA187" s="108">
        <v>-0.42630006541396798</v>
      </c>
      <c r="AB187" s="108">
        <v>-0.62507906162298699</v>
      </c>
      <c r="AC187" s="108">
        <v>-0.13798124488833599</v>
      </c>
      <c r="AD187" s="108">
        <v>-0.71664327437030295</v>
      </c>
      <c r="AE187" s="108">
        <v>-1.20199302782106</v>
      </c>
      <c r="AF187" s="108">
        <v>-0.41459753115827402</v>
      </c>
      <c r="AG187" s="108">
        <v>0.39605956773393203</v>
      </c>
      <c r="AH187" s="108">
        <v>-0.16762768598453501</v>
      </c>
      <c r="AI187">
        <v>-0.45273141995140298</v>
      </c>
    </row>
    <row r="188" spans="1:35" x14ac:dyDescent="0.25">
      <c r="A188" s="108" t="s">
        <v>1450</v>
      </c>
      <c r="B188" s="108" t="s">
        <v>1451</v>
      </c>
      <c r="C188" s="108">
        <v>4103.8</v>
      </c>
      <c r="D188" s="108">
        <v>7.6237455952047903E-3</v>
      </c>
      <c r="E188" s="108">
        <v>-0.97719655637706804</v>
      </c>
      <c r="F188" s="108">
        <v>1.0819971717637</v>
      </c>
      <c r="G188" s="108">
        <v>0.56488994467754605</v>
      </c>
      <c r="H188" s="108">
        <v>-6.6043964783866094E-2</v>
      </c>
      <c r="I188" s="108">
        <v>-0.14541017787840499</v>
      </c>
      <c r="J188" s="108">
        <v>-0.239817572043872</v>
      </c>
      <c r="K188" s="108">
        <v>-0.13666350419846199</v>
      </c>
      <c r="L188" s="108" t="s">
        <v>1070</v>
      </c>
      <c r="M188" s="108" t="s">
        <v>1080</v>
      </c>
      <c r="N188" s="108" t="s">
        <v>1071</v>
      </c>
      <c r="O188" s="108" t="s">
        <v>1076</v>
      </c>
      <c r="P188" s="108" t="s">
        <v>1070</v>
      </c>
      <c r="Q188" s="108" t="s">
        <v>1070</v>
      </c>
      <c r="R188" s="108" t="s">
        <v>1070</v>
      </c>
      <c r="S188" s="108" t="s">
        <v>1070</v>
      </c>
      <c r="T188" s="108" t="s">
        <v>1073</v>
      </c>
      <c r="U188" s="108">
        <v>153</v>
      </c>
      <c r="V188" s="108">
        <v>0.64319916412966405</v>
      </c>
      <c r="W188" s="108">
        <v>0.718734772263108</v>
      </c>
      <c r="X188" s="108">
        <v>-0.102329293832757</v>
      </c>
      <c r="Y188" s="108">
        <v>-1.51192083758517</v>
      </c>
      <c r="Z188" s="108">
        <v>-1.5652236860676301</v>
      </c>
      <c r="AA188" s="108">
        <v>-1.20733064666249</v>
      </c>
      <c r="AB188" s="108">
        <v>-1.406895767802</v>
      </c>
      <c r="AC188" s="108">
        <v>-1.18917452822822</v>
      </c>
      <c r="AD188" s="108">
        <v>0.44711821299258703</v>
      </c>
      <c r="AE188" s="108">
        <v>-0.30339316918234099</v>
      </c>
      <c r="AF188" s="108">
        <v>-1.28977767278204</v>
      </c>
      <c r="AG188" s="108">
        <v>-0.48666664858908898</v>
      </c>
      <c r="AH188" s="108">
        <v>-0.335298124532104</v>
      </c>
      <c r="AI188">
        <v>7.6237455952047903E-3</v>
      </c>
    </row>
    <row r="189" spans="1:35" x14ac:dyDescent="0.25">
      <c r="A189" s="108" t="s">
        <v>1452</v>
      </c>
      <c r="B189" s="108" t="s">
        <v>1453</v>
      </c>
      <c r="C189" s="108">
        <v>9564.7000000000007</v>
      </c>
      <c r="D189" s="108">
        <v>-1.13042066325249</v>
      </c>
      <c r="E189" s="108">
        <v>4.0550152814716099E-2</v>
      </c>
      <c r="F189" s="108">
        <v>0.69218084748480502</v>
      </c>
      <c r="G189" s="108">
        <v>-0.34973679241744798</v>
      </c>
      <c r="H189" s="108">
        <v>0.72783760697077204</v>
      </c>
      <c r="I189" s="108">
        <v>-0.30367762560484601</v>
      </c>
      <c r="J189" s="108">
        <v>0.25280208153747202</v>
      </c>
      <c r="K189" s="108">
        <v>-0.620071512464061</v>
      </c>
      <c r="L189" s="108" t="s">
        <v>1080</v>
      </c>
      <c r="M189" s="108" t="s">
        <v>1076</v>
      </c>
      <c r="N189" s="108" t="s">
        <v>1076</v>
      </c>
      <c r="O189" s="108" t="s">
        <v>1072</v>
      </c>
      <c r="P189" s="108" t="s">
        <v>1071</v>
      </c>
      <c r="Q189" s="108" t="s">
        <v>1070</v>
      </c>
      <c r="R189" s="108" t="s">
        <v>1076</v>
      </c>
      <c r="S189" s="108" t="s">
        <v>1072</v>
      </c>
      <c r="T189" s="108" t="s">
        <v>1073</v>
      </c>
      <c r="U189" s="108">
        <v>206</v>
      </c>
      <c r="V189" s="108">
        <v>-1.15531365300985</v>
      </c>
      <c r="W189" s="108">
        <v>-1.13598248012398</v>
      </c>
      <c r="X189" s="108">
        <v>-1.17374319657537</v>
      </c>
      <c r="Y189" s="108">
        <v>-1.3969053389065</v>
      </c>
      <c r="Z189" s="108">
        <v>-1.49054236030813</v>
      </c>
      <c r="AA189" s="108">
        <v>-1.4979478767130701</v>
      </c>
      <c r="AB189" s="108">
        <v>-1.2575149753381301</v>
      </c>
      <c r="AC189" s="108">
        <v>-1.3087363001721899</v>
      </c>
      <c r="AD189" s="108">
        <v>-1.5638198105896199</v>
      </c>
      <c r="AE189" s="108">
        <v>-1.63412177463484</v>
      </c>
      <c r="AF189" s="108">
        <v>-1.53931706940032</v>
      </c>
      <c r="AG189" s="108">
        <v>-1.4137835853948</v>
      </c>
      <c r="AH189" s="108">
        <v>-1.2897232661557501</v>
      </c>
      <c r="AI189">
        <v>-1.13042066325249</v>
      </c>
    </row>
    <row r="190" spans="1:35" x14ac:dyDescent="0.25">
      <c r="A190" s="108" t="s">
        <v>1454</v>
      </c>
      <c r="B190" s="108" t="s">
        <v>1455</v>
      </c>
      <c r="C190" s="108">
        <v>11726</v>
      </c>
      <c r="D190" s="108">
        <v>-0.84839657215318598</v>
      </c>
      <c r="E190" s="108">
        <v>-0.63130023466734797</v>
      </c>
      <c r="F190" s="108">
        <v>-8.7451801072993204E-2</v>
      </c>
      <c r="G190" s="108">
        <v>-0.96961143026179597</v>
      </c>
      <c r="H190" s="108">
        <v>-0.29050740564368399</v>
      </c>
      <c r="I190" s="108">
        <v>-0.812146888651744</v>
      </c>
      <c r="J190" s="108">
        <v>-1.1078896160462499</v>
      </c>
      <c r="K190" s="108">
        <v>0.42911353688431098</v>
      </c>
      <c r="L190" s="108" t="s">
        <v>1080</v>
      </c>
      <c r="M190" s="108" t="s">
        <v>1080</v>
      </c>
      <c r="N190" s="108" t="s">
        <v>1070</v>
      </c>
      <c r="O190" s="108" t="s">
        <v>1080</v>
      </c>
      <c r="P190" s="108" t="s">
        <v>1072</v>
      </c>
      <c r="Q190" s="108" t="s">
        <v>1072</v>
      </c>
      <c r="R190" s="108" t="s">
        <v>1080</v>
      </c>
      <c r="S190" s="108" t="s">
        <v>1076</v>
      </c>
      <c r="T190" s="108" t="s">
        <v>1073</v>
      </c>
      <c r="U190" s="108">
        <v>200</v>
      </c>
      <c r="V190" s="108">
        <v>-0.273375979884738</v>
      </c>
      <c r="W190" s="108">
        <v>-0.22717846181401999</v>
      </c>
      <c r="X190" s="108">
        <v>-0.43828351541207899</v>
      </c>
      <c r="Y190" s="108">
        <v>-0.56206681849170104</v>
      </c>
      <c r="Z190" s="108">
        <v>-0.48705555260920402</v>
      </c>
      <c r="AA190" s="108">
        <v>-0.36967247533485498</v>
      </c>
      <c r="AB190" s="108">
        <v>-0.31023431757887998</v>
      </c>
      <c r="AC190" s="108">
        <v>-0.40312865978217399</v>
      </c>
      <c r="AD190" s="108">
        <v>-0.25574611054743901</v>
      </c>
      <c r="AE190" s="108">
        <v>-0.53544550595118501</v>
      </c>
      <c r="AF190" s="108">
        <v>-0.52203466430912004</v>
      </c>
      <c r="AG190" s="108">
        <v>1.6658042061608001E-2</v>
      </c>
      <c r="AH190" s="108">
        <v>-0.22686791064602799</v>
      </c>
      <c r="AI190">
        <v>-0.84839657215318598</v>
      </c>
    </row>
    <row r="191" spans="1:35" x14ac:dyDescent="0.25">
      <c r="A191" s="108" t="s">
        <v>1456</v>
      </c>
      <c r="B191" s="108" t="s">
        <v>1457</v>
      </c>
      <c r="C191" s="108">
        <v>10496.2</v>
      </c>
      <c r="D191" s="108">
        <v>-1.5961881551436301</v>
      </c>
      <c r="E191" s="108">
        <v>0.42652078855198899</v>
      </c>
      <c r="F191" s="108">
        <v>1.0819971717637</v>
      </c>
      <c r="G191" s="108">
        <v>-0.30761018395148798</v>
      </c>
      <c r="H191" s="108">
        <v>1.6642320524463401</v>
      </c>
      <c r="I191" s="108">
        <v>-0.15319800163606601</v>
      </c>
      <c r="J191" s="108">
        <v>-7.5252487051941097E-2</v>
      </c>
      <c r="K191" s="108">
        <v>5.7700557044792801E-2</v>
      </c>
      <c r="L191" s="108" t="s">
        <v>1080</v>
      </c>
      <c r="M191" s="108" t="s">
        <v>1076</v>
      </c>
      <c r="N191" s="108" t="s">
        <v>1071</v>
      </c>
      <c r="O191" s="108" t="s">
        <v>1072</v>
      </c>
      <c r="P191" s="108" t="s">
        <v>1071</v>
      </c>
      <c r="Q191" s="108" t="s">
        <v>1070</v>
      </c>
      <c r="R191" s="108" t="s">
        <v>1070</v>
      </c>
      <c r="S191" s="108" t="s">
        <v>1070</v>
      </c>
      <c r="T191" s="108" t="s">
        <v>1073</v>
      </c>
      <c r="U191" s="108">
        <v>209</v>
      </c>
      <c r="V191" s="108">
        <v>-1.23964811335848</v>
      </c>
      <c r="W191" s="108">
        <v>-1.2274550951688501</v>
      </c>
      <c r="X191" s="108">
        <v>-1.4828750990566</v>
      </c>
      <c r="Y191" s="108">
        <v>-1.5736059771470099</v>
      </c>
      <c r="Z191" s="108">
        <v>-1.6996199733669499</v>
      </c>
      <c r="AA191" s="108">
        <v>-1.68661592173344</v>
      </c>
      <c r="AB191" s="108">
        <v>-1.6331739837802599</v>
      </c>
      <c r="AC191" s="108">
        <v>-1.6909195559154599</v>
      </c>
      <c r="AD191" s="108">
        <v>-1.69512232984502</v>
      </c>
      <c r="AE191" s="108">
        <v>-1.7134385708561899</v>
      </c>
      <c r="AF191" s="108">
        <v>-1.6155775675020301</v>
      </c>
      <c r="AG191" s="108">
        <v>-1.48428224354506</v>
      </c>
      <c r="AH191" s="108">
        <v>-1.4650045370509801</v>
      </c>
      <c r="AI191">
        <v>-1.5961881551436301</v>
      </c>
    </row>
    <row r="192" spans="1:35" x14ac:dyDescent="0.25">
      <c r="A192" s="108" t="s">
        <v>1458</v>
      </c>
      <c r="B192" s="108" t="s">
        <v>1459</v>
      </c>
      <c r="C192" s="108">
        <v>346.3</v>
      </c>
      <c r="D192" s="108">
        <v>-0.96342221108859605</v>
      </c>
      <c r="E192" s="108">
        <v>0.66350711336681301</v>
      </c>
      <c r="F192" s="108">
        <v>-1.25690077390969</v>
      </c>
      <c r="G192" s="108">
        <v>-9.4900416034492299</v>
      </c>
      <c r="H192" s="108">
        <v>0.164683055982452</v>
      </c>
      <c r="I192" s="108">
        <v>-0.87126223012819604</v>
      </c>
      <c r="J192" s="108">
        <v>2.1667387677617298</v>
      </c>
      <c r="K192" s="108"/>
      <c r="L192" s="108" t="s">
        <v>1080</v>
      </c>
      <c r="M192" s="108" t="s">
        <v>1071</v>
      </c>
      <c r="N192" s="108" t="s">
        <v>1080</v>
      </c>
      <c r="O192" s="108" t="s">
        <v>1080</v>
      </c>
      <c r="P192" s="108" t="s">
        <v>1076</v>
      </c>
      <c r="Q192" s="108" t="s">
        <v>1072</v>
      </c>
      <c r="R192" s="108" t="s">
        <v>1071</v>
      </c>
      <c r="S192" s="108" t="s">
        <v>1083</v>
      </c>
      <c r="T192" s="108" t="s">
        <v>1073</v>
      </c>
      <c r="U192" s="108">
        <v>204</v>
      </c>
      <c r="V192" s="108">
        <v>-0.91106636232592297</v>
      </c>
      <c r="W192" s="108">
        <v>-0.86807949306599197</v>
      </c>
      <c r="X192" s="108">
        <v>-1.0345094828568899</v>
      </c>
      <c r="Y192" s="108">
        <v>-1.2112570950588499</v>
      </c>
      <c r="Z192" s="108">
        <v>-1.2649204167047701</v>
      </c>
      <c r="AA192" s="108">
        <v>-1.2327993177527099</v>
      </c>
      <c r="AB192" s="108">
        <v>-1.0819075050481399</v>
      </c>
      <c r="AC192" s="108">
        <v>-1.1690408284360001</v>
      </c>
      <c r="AD192" s="108">
        <v>-1.2323985829859301</v>
      </c>
      <c r="AE192" s="108">
        <v>-1.24246118937183</v>
      </c>
      <c r="AF192" s="108">
        <v>-1.1546669851689499</v>
      </c>
      <c r="AG192" s="108">
        <v>-0.84747806272224502</v>
      </c>
      <c r="AH192" s="108">
        <v>-0.76538389868491497</v>
      </c>
      <c r="AI192">
        <v>-0.96342221108859605</v>
      </c>
    </row>
    <row r="193" spans="1:35" x14ac:dyDescent="0.25">
      <c r="A193" s="108" t="s">
        <v>1460</v>
      </c>
      <c r="B193" s="108" t="s">
        <v>1461</v>
      </c>
      <c r="C193" s="108">
        <v>47039</v>
      </c>
      <c r="D193" s="108">
        <v>0.83294381467159295</v>
      </c>
      <c r="E193" s="108">
        <v>-0.128839668128751</v>
      </c>
      <c r="F193" s="108">
        <v>1.0819971717637</v>
      </c>
      <c r="G193" s="108">
        <v>0.79586679401399896</v>
      </c>
      <c r="H193" s="108">
        <v>6.8381398960194406E-2</v>
      </c>
      <c r="I193" s="108">
        <v>1.6311411987506199</v>
      </c>
      <c r="J193" s="108">
        <v>-0.54202994226166501</v>
      </c>
      <c r="K193" s="108">
        <v>1.48095880750248</v>
      </c>
      <c r="L193" s="108" t="s">
        <v>1079</v>
      </c>
      <c r="M193" s="108" t="s">
        <v>1070</v>
      </c>
      <c r="N193" s="108" t="s">
        <v>1071</v>
      </c>
      <c r="O193" s="108" t="s">
        <v>1076</v>
      </c>
      <c r="P193" s="108" t="s">
        <v>1070</v>
      </c>
      <c r="Q193" s="108" t="s">
        <v>1071</v>
      </c>
      <c r="R193" s="108" t="s">
        <v>1072</v>
      </c>
      <c r="S193" s="108" t="s">
        <v>1071</v>
      </c>
      <c r="T193" s="108" t="s">
        <v>1073</v>
      </c>
      <c r="U193" s="108">
        <v>78</v>
      </c>
      <c r="V193" s="108">
        <v>9.0803204706835797E-2</v>
      </c>
      <c r="W193" s="108">
        <v>-1.3539293591052499E-2</v>
      </c>
      <c r="X193" s="108">
        <v>-0.29429423911482799</v>
      </c>
      <c r="Y193" s="108">
        <v>-0.51806632843647704</v>
      </c>
      <c r="Z193" s="108">
        <v>-0.38019259578708198</v>
      </c>
      <c r="AA193" s="108">
        <v>-0.29610536159690798</v>
      </c>
      <c r="AB193" s="108">
        <v>-0.12514495752015001</v>
      </c>
      <c r="AC193" s="108">
        <v>0.15103074107627301</v>
      </c>
      <c r="AD193" s="108">
        <v>0.421467773720198</v>
      </c>
      <c r="AE193" s="108">
        <v>0.66746845908150798</v>
      </c>
      <c r="AF193" s="108">
        <v>0.95813135744476097</v>
      </c>
      <c r="AG193" s="108">
        <v>1.1198779901619</v>
      </c>
      <c r="AH193" s="108">
        <v>0.94864614619835996</v>
      </c>
      <c r="AI193">
        <v>0.83294381467159295</v>
      </c>
    </row>
    <row r="194" spans="1:35" x14ac:dyDescent="0.25">
      <c r="A194" s="108" t="s">
        <v>1462</v>
      </c>
      <c r="B194" s="108" t="s">
        <v>1463</v>
      </c>
      <c r="C194" s="108">
        <v>37372</v>
      </c>
      <c r="D194" s="108">
        <v>1.0811455834666099</v>
      </c>
      <c r="E194" s="108">
        <v>-7.4781998719925594E-2</v>
      </c>
      <c r="F194" s="108">
        <v>1.8616298203215</v>
      </c>
      <c r="G194" s="108">
        <v>1.0319589345648299</v>
      </c>
      <c r="H194" s="108">
        <v>-4.9495480541561901E-2</v>
      </c>
      <c r="I194" s="108">
        <v>0.51209708888773198</v>
      </c>
      <c r="J194" s="108">
        <v>-0.67752975911612301</v>
      </c>
      <c r="K194" s="108">
        <v>1.1532755526454901</v>
      </c>
      <c r="L194" s="108" t="s">
        <v>1105</v>
      </c>
      <c r="M194" s="108" t="s">
        <v>1070</v>
      </c>
      <c r="N194" s="108" t="s">
        <v>1071</v>
      </c>
      <c r="O194" s="108" t="s">
        <v>1071</v>
      </c>
      <c r="P194" s="108" t="s">
        <v>1070</v>
      </c>
      <c r="Q194" s="108" t="s">
        <v>1076</v>
      </c>
      <c r="R194" s="108" t="s">
        <v>1072</v>
      </c>
      <c r="S194" s="108" t="s">
        <v>1071</v>
      </c>
      <c r="T194" s="108" t="s">
        <v>1073</v>
      </c>
      <c r="U194" s="108">
        <v>54</v>
      </c>
      <c r="V194" s="108">
        <v>0.68034026049095697</v>
      </c>
      <c r="W194" s="108">
        <v>0.19243831084785101</v>
      </c>
      <c r="X194" s="108">
        <v>-0.54228074715714703</v>
      </c>
      <c r="Y194" s="108">
        <v>-0.85291139351317502</v>
      </c>
      <c r="Z194" s="108">
        <v>-0.71894002420943404</v>
      </c>
      <c r="AA194" s="108">
        <v>-0.50532342740744596</v>
      </c>
      <c r="AB194" s="108">
        <v>-0.26763757338267802</v>
      </c>
      <c r="AC194" s="108">
        <v>0.113297789321282</v>
      </c>
      <c r="AD194" s="108">
        <v>0.19475777504522301</v>
      </c>
      <c r="AE194" s="108">
        <v>0.51478277148021001</v>
      </c>
      <c r="AF194" s="108">
        <v>1.0692221195682601</v>
      </c>
      <c r="AG194" s="108">
        <v>1.2855660182478901</v>
      </c>
      <c r="AH194" s="108">
        <v>1.2192374889754101</v>
      </c>
      <c r="AI194">
        <v>1.0811455834666099</v>
      </c>
    </row>
    <row r="195" spans="1:35" x14ac:dyDescent="0.25">
      <c r="A195" s="108" t="s">
        <v>1464</v>
      </c>
      <c r="B195" s="108" t="s">
        <v>1465</v>
      </c>
      <c r="C195" s="108">
        <v>13345.5</v>
      </c>
      <c r="D195" s="108">
        <v>1.84348417242128</v>
      </c>
      <c r="E195" s="108">
        <v>-0.37038686624231398</v>
      </c>
      <c r="F195" s="108">
        <v>1.8616298203215</v>
      </c>
      <c r="G195" s="108">
        <v>1.1967630417228501</v>
      </c>
      <c r="H195" s="108">
        <v>-0.59654244730878803</v>
      </c>
      <c r="I195" s="108">
        <v>-0.387814594586749</v>
      </c>
      <c r="J195" s="108">
        <v>0.239404181152371</v>
      </c>
      <c r="K195" s="108">
        <v>-1.8424909809047401</v>
      </c>
      <c r="L195" s="108" t="s">
        <v>1105</v>
      </c>
      <c r="M195" s="108" t="s">
        <v>1072</v>
      </c>
      <c r="N195" s="108" t="s">
        <v>1071</v>
      </c>
      <c r="O195" s="108" t="s">
        <v>1071</v>
      </c>
      <c r="P195" s="108" t="s">
        <v>1072</v>
      </c>
      <c r="Q195" s="108" t="s">
        <v>1072</v>
      </c>
      <c r="R195" s="108" t="s">
        <v>1076</v>
      </c>
      <c r="S195" s="108" t="s">
        <v>1080</v>
      </c>
      <c r="T195" s="108" t="s">
        <v>1073</v>
      </c>
      <c r="U195" s="108">
        <v>15</v>
      </c>
      <c r="V195" s="108">
        <v>0.78147893242127098</v>
      </c>
      <c r="W195" s="108">
        <v>0.91599926376707896</v>
      </c>
      <c r="X195" s="108">
        <v>0.74578569223155899</v>
      </c>
      <c r="Y195" s="108">
        <v>0.64652260303169096</v>
      </c>
      <c r="Z195" s="108">
        <v>0.697603688475541</v>
      </c>
      <c r="AA195" s="108">
        <v>0.73735543087052002</v>
      </c>
      <c r="AB195" s="108">
        <v>1.1334539998419799</v>
      </c>
      <c r="AC195" s="108">
        <v>1.12942385068983</v>
      </c>
      <c r="AD195" s="108">
        <v>1.1127627055407101</v>
      </c>
      <c r="AE195" s="108">
        <v>2.0326915312399101</v>
      </c>
      <c r="AF195" s="108">
        <v>2.16352516927655</v>
      </c>
      <c r="AG195" s="108">
        <v>1.8797419496871699</v>
      </c>
      <c r="AH195" s="108">
        <v>1.7537161467264299</v>
      </c>
      <c r="AI195">
        <v>1.84348417242128</v>
      </c>
    </row>
    <row r="196" spans="1:35" x14ac:dyDescent="0.25">
      <c r="A196" s="108" t="s">
        <v>1466</v>
      </c>
      <c r="B196" s="108" t="s">
        <v>1467</v>
      </c>
      <c r="C196" s="108">
        <v>1102.8</v>
      </c>
      <c r="D196" s="108">
        <v>1.4874853538936601</v>
      </c>
      <c r="E196" s="108"/>
      <c r="F196" s="108"/>
      <c r="G196" s="108"/>
      <c r="H196" s="108"/>
      <c r="I196" s="108"/>
      <c r="J196" s="108"/>
      <c r="K196" s="108"/>
      <c r="L196" s="108" t="s">
        <v>1083</v>
      </c>
      <c r="M196" s="108" t="s">
        <v>1083</v>
      </c>
      <c r="N196" s="108" t="s">
        <v>1083</v>
      </c>
      <c r="O196" s="108" t="s">
        <v>1083</v>
      </c>
      <c r="P196" s="108" t="s">
        <v>1083</v>
      </c>
      <c r="Q196" s="108" t="s">
        <v>1083</v>
      </c>
      <c r="R196" s="108" t="s">
        <v>1083</v>
      </c>
      <c r="S196" s="108" t="s">
        <v>1083</v>
      </c>
      <c r="T196" s="108" t="s">
        <v>1096</v>
      </c>
      <c r="U196" s="108">
        <v>22</v>
      </c>
      <c r="V196" s="108">
        <v>0.406237504404387</v>
      </c>
      <c r="W196" s="108">
        <v>0.53163996905180999</v>
      </c>
      <c r="X196" s="108">
        <v>0.23026219644877899</v>
      </c>
      <c r="Y196" s="108">
        <v>8.4229258107209701E-2</v>
      </c>
      <c r="Z196" s="108">
        <v>0.27501851057337301</v>
      </c>
      <c r="AA196" s="108">
        <v>0.52344460811356197</v>
      </c>
      <c r="AB196" s="108">
        <v>0.91382716879714698</v>
      </c>
      <c r="AC196" s="108">
        <v>0.97002999375296906</v>
      </c>
      <c r="AD196" s="108">
        <v>0.81850134782889805</v>
      </c>
      <c r="AE196" s="108">
        <v>1.3211394151412501</v>
      </c>
      <c r="AF196" s="108">
        <v>1.6208622961327199</v>
      </c>
      <c r="AG196" s="108">
        <v>1.42748472197631</v>
      </c>
      <c r="AH196" s="108">
        <v>2.02404684123703</v>
      </c>
      <c r="AI196">
        <v>1.4874853538936601</v>
      </c>
    </row>
    <row r="197" spans="1:35" x14ac:dyDescent="0.25">
      <c r="A197" s="108" t="s">
        <v>1468</v>
      </c>
      <c r="B197" s="108" t="s">
        <v>1469</v>
      </c>
      <c r="C197" s="108">
        <v>1540.8</v>
      </c>
      <c r="D197" s="108">
        <v>1.11837773717407</v>
      </c>
      <c r="E197" s="108">
        <v>-0.334886249002119</v>
      </c>
      <c r="F197" s="108">
        <v>1.8616298203215</v>
      </c>
      <c r="G197" s="108">
        <v>0.69908567112022202</v>
      </c>
      <c r="H197" s="108">
        <v>-0.50601186495356298</v>
      </c>
      <c r="I197" s="108">
        <v>-0.54005739239306505</v>
      </c>
      <c r="J197" s="108">
        <v>3.0267216623354698</v>
      </c>
      <c r="K197" s="108"/>
      <c r="L197" s="108" t="s">
        <v>1105</v>
      </c>
      <c r="M197" s="108" t="s">
        <v>1070</v>
      </c>
      <c r="N197" s="108" t="s">
        <v>1071</v>
      </c>
      <c r="O197" s="108" t="s">
        <v>1076</v>
      </c>
      <c r="P197" s="108" t="s">
        <v>1072</v>
      </c>
      <c r="Q197" s="108" t="s">
        <v>1072</v>
      </c>
      <c r="R197" s="108" t="s">
        <v>1071</v>
      </c>
      <c r="S197" s="108" t="s">
        <v>1083</v>
      </c>
      <c r="T197" s="108" t="s">
        <v>1073</v>
      </c>
      <c r="U197" s="108">
        <v>49</v>
      </c>
      <c r="V197" s="108">
        <v>0.54158567635342603</v>
      </c>
      <c r="W197" s="108">
        <v>0.266616587112666</v>
      </c>
      <c r="X197" s="108">
        <v>-0.115052752746073</v>
      </c>
      <c r="Y197" s="108">
        <v>0.203361570711588</v>
      </c>
      <c r="Z197" s="108">
        <v>3.3565634135284399E-2</v>
      </c>
      <c r="AA197" s="108">
        <v>0.56717828478158006</v>
      </c>
      <c r="AB197" s="108">
        <v>0.77414434388307396</v>
      </c>
      <c r="AC197" s="108">
        <v>0.64773180020572196</v>
      </c>
      <c r="AD197" s="108">
        <v>0.66117254745031195</v>
      </c>
      <c r="AE197" s="108">
        <v>0.84959361410712297</v>
      </c>
      <c r="AF197" s="108">
        <v>1.4125980962511999</v>
      </c>
      <c r="AG197" s="108">
        <v>1.32052313384368</v>
      </c>
      <c r="AH197" s="108">
        <v>1.1564050468487499</v>
      </c>
      <c r="AI197">
        <v>1.11837773717407</v>
      </c>
    </row>
    <row r="198" spans="1:35" x14ac:dyDescent="0.25">
      <c r="A198" s="108" t="s">
        <v>1470</v>
      </c>
      <c r="B198" s="108" t="s">
        <v>1471</v>
      </c>
      <c r="C198" s="108">
        <v>7565.9</v>
      </c>
      <c r="D198" s="108">
        <v>0.96674914815699797</v>
      </c>
      <c r="E198" s="108">
        <v>-0.53273759363388296</v>
      </c>
      <c r="F198" s="108">
        <v>1.8616298203215</v>
      </c>
      <c r="G198" s="108">
        <v>1.09623406714267</v>
      </c>
      <c r="H198" s="108">
        <v>-0.50436883283525102</v>
      </c>
      <c r="I198" s="108">
        <v>-9.5768340033594301E-2</v>
      </c>
      <c r="J198" s="108">
        <v>0.65507671966054704</v>
      </c>
      <c r="K198" s="108">
        <v>0.24947361712941099</v>
      </c>
      <c r="L198" s="108" t="s">
        <v>1105</v>
      </c>
      <c r="M198" s="108" t="s">
        <v>1072</v>
      </c>
      <c r="N198" s="108" t="s">
        <v>1071</v>
      </c>
      <c r="O198" s="108" t="s">
        <v>1071</v>
      </c>
      <c r="P198" s="108" t="s">
        <v>1072</v>
      </c>
      <c r="Q198" s="108" t="s">
        <v>1070</v>
      </c>
      <c r="R198" s="108" t="s">
        <v>1071</v>
      </c>
      <c r="S198" s="108" t="s">
        <v>1070</v>
      </c>
      <c r="T198" s="108" t="s">
        <v>1073</v>
      </c>
      <c r="U198" s="108">
        <v>67</v>
      </c>
      <c r="V198" s="108">
        <v>-0.10787855997374</v>
      </c>
      <c r="W198" s="108">
        <v>1.9258071017204299E-2</v>
      </c>
      <c r="X198" s="108">
        <v>-0.57926817236120398</v>
      </c>
      <c r="Y198" s="108">
        <v>-0.853248318878432</v>
      </c>
      <c r="Z198" s="108">
        <v>-0.39102881478802798</v>
      </c>
      <c r="AA198" s="108">
        <v>0.16502057699835701</v>
      </c>
      <c r="AB198" s="108">
        <v>0.538945994950361</v>
      </c>
      <c r="AC198" s="108">
        <v>0.75246571857966904</v>
      </c>
      <c r="AD198" s="108">
        <v>0.90045952402399199</v>
      </c>
      <c r="AE198" s="108">
        <v>1.0962935003823999</v>
      </c>
      <c r="AF198" s="108">
        <v>1.44864776552119</v>
      </c>
      <c r="AG198" s="108">
        <v>1.6999495384308501</v>
      </c>
      <c r="AH198" s="108">
        <v>1.5157189400509099</v>
      </c>
      <c r="AI198">
        <v>0.96674914815699797</v>
      </c>
    </row>
    <row r="199" spans="1:35" x14ac:dyDescent="0.25">
      <c r="A199" s="108" t="s">
        <v>1472</v>
      </c>
      <c r="B199" s="108" t="s">
        <v>1473</v>
      </c>
      <c r="C199" s="108">
        <v>15751.6</v>
      </c>
      <c r="D199" s="108">
        <v>1.11963894276187</v>
      </c>
      <c r="E199" s="108">
        <v>-0.66585875917160597</v>
      </c>
      <c r="F199" s="108">
        <v>1.8616298203215</v>
      </c>
      <c r="G199" s="108">
        <v>1.00041317658711</v>
      </c>
      <c r="H199" s="108">
        <v>-2.0481324130391899E-3</v>
      </c>
      <c r="I199" s="108">
        <v>0.61123148866128796</v>
      </c>
      <c r="J199" s="108">
        <v>-0.30856917898368702</v>
      </c>
      <c r="K199" s="108">
        <v>4.9474418517637099E-2</v>
      </c>
      <c r="L199" s="108" t="s">
        <v>1105</v>
      </c>
      <c r="M199" s="108" t="s">
        <v>1080</v>
      </c>
      <c r="N199" s="108" t="s">
        <v>1071</v>
      </c>
      <c r="O199" s="108" t="s">
        <v>1071</v>
      </c>
      <c r="P199" s="108" t="s">
        <v>1070</v>
      </c>
      <c r="Q199" s="108" t="s">
        <v>1076</v>
      </c>
      <c r="R199" s="108" t="s">
        <v>1070</v>
      </c>
      <c r="S199" s="108" t="s">
        <v>1070</v>
      </c>
      <c r="T199" s="108" t="s">
        <v>1073</v>
      </c>
      <c r="U199" s="108">
        <v>48</v>
      </c>
      <c r="V199" s="108">
        <v>-0.151158109721138</v>
      </c>
      <c r="W199" s="108">
        <v>0.127171120843177</v>
      </c>
      <c r="X199" s="108">
        <v>-4.6230473424252801E-2</v>
      </c>
      <c r="Y199" s="108">
        <v>-0.41169097911497399</v>
      </c>
      <c r="Z199" s="108">
        <v>-0.36246840148312898</v>
      </c>
      <c r="AA199" s="108">
        <v>-0.11771314300611301</v>
      </c>
      <c r="AB199" s="108">
        <v>2.9271491401250599E-2</v>
      </c>
      <c r="AC199" s="108">
        <v>0.308698128055022</v>
      </c>
      <c r="AD199" s="108">
        <v>0.69230070443203895</v>
      </c>
      <c r="AE199" s="108">
        <v>0.540097403021776</v>
      </c>
      <c r="AF199" s="108">
        <v>0.84389176006121502</v>
      </c>
      <c r="AG199" s="108">
        <v>1.21170471197639</v>
      </c>
      <c r="AH199" s="108">
        <v>1.157679594415</v>
      </c>
      <c r="AI199">
        <v>1.11963894276187</v>
      </c>
    </row>
    <row r="200" spans="1:35" x14ac:dyDescent="0.25">
      <c r="A200" s="108" t="s">
        <v>1474</v>
      </c>
      <c r="B200" s="108" t="s">
        <v>1475</v>
      </c>
      <c r="C200" s="108">
        <v>9994.2999999999993</v>
      </c>
      <c r="D200" s="108">
        <v>0.83818075787763202</v>
      </c>
      <c r="E200" s="108">
        <v>-0.71535677074308601</v>
      </c>
      <c r="F200" s="108">
        <v>1.4718134960425999</v>
      </c>
      <c r="G200" s="108">
        <v>0.98892033261848</v>
      </c>
      <c r="H200" s="108">
        <v>-1.10131347718273</v>
      </c>
      <c r="I200" s="108">
        <v>-0.127465852026691</v>
      </c>
      <c r="J200" s="108">
        <v>6.84064234111708E-2</v>
      </c>
      <c r="K200" s="108">
        <v>-1.2274918318693799</v>
      </c>
      <c r="L200" s="108" t="s">
        <v>1079</v>
      </c>
      <c r="M200" s="108" t="s">
        <v>1080</v>
      </c>
      <c r="N200" s="108" t="s">
        <v>1071</v>
      </c>
      <c r="O200" s="108" t="s">
        <v>1071</v>
      </c>
      <c r="P200" s="108" t="s">
        <v>1080</v>
      </c>
      <c r="Q200" s="108" t="s">
        <v>1070</v>
      </c>
      <c r="R200" s="108" t="s">
        <v>1076</v>
      </c>
      <c r="S200" s="108" t="s">
        <v>1080</v>
      </c>
      <c r="T200" s="108" t="s">
        <v>1073</v>
      </c>
      <c r="U200" s="108">
        <v>77</v>
      </c>
      <c r="V200" s="108">
        <v>-7.4616513866570505E-2</v>
      </c>
      <c r="W200" s="108">
        <v>0.34406386672857803</v>
      </c>
      <c r="X200" s="108">
        <v>0.14704145180332501</v>
      </c>
      <c r="Y200" s="108">
        <v>6.8261922114075405E-2</v>
      </c>
      <c r="Z200" s="108">
        <v>-0.18550642934979999</v>
      </c>
      <c r="AA200" s="108">
        <v>-0.115128707033956</v>
      </c>
      <c r="AB200" s="108">
        <v>0.33066156864347002</v>
      </c>
      <c r="AC200" s="108">
        <v>0.42367986278319397</v>
      </c>
      <c r="AD200" s="108">
        <v>0.835155229228983</v>
      </c>
      <c r="AE200" s="108">
        <v>1.09145018737115</v>
      </c>
      <c r="AF200" s="108">
        <v>1.08651572653253</v>
      </c>
      <c r="AG200" s="108">
        <v>0.93849851728438305</v>
      </c>
      <c r="AH200" s="108">
        <v>0.881925623439346</v>
      </c>
      <c r="AI200">
        <v>0.83818075787763202</v>
      </c>
    </row>
    <row r="201" spans="1:35" x14ac:dyDescent="0.25">
      <c r="A201" s="108" t="s">
        <v>1476</v>
      </c>
      <c r="B201" s="108" t="s">
        <v>1477</v>
      </c>
      <c r="C201" s="108">
        <v>6300.3</v>
      </c>
      <c r="D201" s="108">
        <v>1.02496716483392</v>
      </c>
      <c r="E201" s="108">
        <v>-0.14425714152361499</v>
      </c>
      <c r="F201" s="108">
        <v>1.8616298203215</v>
      </c>
      <c r="G201" s="108">
        <v>0.81316872921688299</v>
      </c>
      <c r="H201" s="108">
        <v>-0.12710157965817601</v>
      </c>
      <c r="I201" s="108">
        <v>-1.1299137915161599</v>
      </c>
      <c r="J201" s="108">
        <v>-0.31589425901224999</v>
      </c>
      <c r="K201" s="108">
        <v>1.2988714414153499</v>
      </c>
      <c r="L201" s="108" t="s">
        <v>1105</v>
      </c>
      <c r="M201" s="108" t="s">
        <v>1070</v>
      </c>
      <c r="N201" s="108" t="s">
        <v>1071</v>
      </c>
      <c r="O201" s="108" t="s">
        <v>1076</v>
      </c>
      <c r="P201" s="108" t="s">
        <v>1070</v>
      </c>
      <c r="Q201" s="108" t="s">
        <v>1080</v>
      </c>
      <c r="R201" s="108" t="s">
        <v>1070</v>
      </c>
      <c r="S201" s="108" t="s">
        <v>1071</v>
      </c>
      <c r="T201" s="108" t="s">
        <v>1073</v>
      </c>
      <c r="U201" s="108">
        <v>61</v>
      </c>
      <c r="V201" s="108">
        <v>0.99552078935144805</v>
      </c>
      <c r="W201" s="108">
        <v>0.84142554574043005</v>
      </c>
      <c r="X201" s="108">
        <v>0.68435742459985505</v>
      </c>
      <c r="Y201" s="108">
        <v>0.534340066054109</v>
      </c>
      <c r="Z201" s="108">
        <v>0.52507232255008496</v>
      </c>
      <c r="AA201" s="108">
        <v>0.53578097772886202</v>
      </c>
      <c r="AB201" s="108">
        <v>0.60426100562144403</v>
      </c>
      <c r="AC201" s="108">
        <v>1.01339230956489</v>
      </c>
      <c r="AD201" s="108">
        <v>0.96873422653046704</v>
      </c>
      <c r="AE201" s="108">
        <v>0.85147617371432704</v>
      </c>
      <c r="AF201" s="108">
        <v>0.59310401080369901</v>
      </c>
      <c r="AG201" s="108">
        <v>0.43674943016822099</v>
      </c>
      <c r="AH201" s="108">
        <v>0.656597539198436</v>
      </c>
      <c r="AI201">
        <v>1.02496716483392</v>
      </c>
    </row>
    <row r="202" spans="1:35" x14ac:dyDescent="0.25">
      <c r="A202" s="108" t="s">
        <v>1478</v>
      </c>
      <c r="B202" s="108" t="s">
        <v>1479</v>
      </c>
      <c r="C202" s="108">
        <v>4229.8999999999996</v>
      </c>
      <c r="D202" s="108">
        <v>0.56788553932417296</v>
      </c>
      <c r="E202" s="108">
        <v>-8.9957284761353298E-2</v>
      </c>
      <c r="F202" s="108">
        <v>1.8616298203215</v>
      </c>
      <c r="G202" s="108">
        <v>0.59208847926696795</v>
      </c>
      <c r="H202" s="108">
        <v>-0.12969562743875901</v>
      </c>
      <c r="I202" s="108">
        <v>-1.7411408703800799</v>
      </c>
      <c r="J202" s="108">
        <v>-0.11739446328713</v>
      </c>
      <c r="K202" s="108">
        <v>1.60226018061757</v>
      </c>
      <c r="L202" s="108" t="s">
        <v>1079</v>
      </c>
      <c r="M202" s="108" t="s">
        <v>1070</v>
      </c>
      <c r="N202" s="108" t="s">
        <v>1071</v>
      </c>
      <c r="O202" s="108" t="s">
        <v>1076</v>
      </c>
      <c r="P202" s="108" t="s">
        <v>1070</v>
      </c>
      <c r="Q202" s="108" t="s">
        <v>1080</v>
      </c>
      <c r="R202" s="108" t="s">
        <v>1070</v>
      </c>
      <c r="S202" s="108" t="s">
        <v>1071</v>
      </c>
      <c r="T202" s="108" t="s">
        <v>1073</v>
      </c>
      <c r="U202" s="108">
        <v>101</v>
      </c>
      <c r="V202" s="108">
        <v>-0.56987950475291405</v>
      </c>
      <c r="W202" s="108">
        <v>-0.45820359287800999</v>
      </c>
      <c r="X202" s="108">
        <v>-0.804244966362753</v>
      </c>
      <c r="Y202" s="108">
        <v>-1.10299092436199</v>
      </c>
      <c r="Z202" s="108">
        <v>-0.82700280399340398</v>
      </c>
      <c r="AA202" s="108">
        <v>-0.70933386897611395</v>
      </c>
      <c r="AB202" s="108">
        <v>-0.82398375454457695</v>
      </c>
      <c r="AC202" s="108">
        <v>-0.88253364142833901</v>
      </c>
      <c r="AD202" s="108">
        <v>-0.59894350596208301</v>
      </c>
      <c r="AE202" s="108">
        <v>-0.38020136945139898</v>
      </c>
      <c r="AF202" s="108">
        <v>-1.78833998733814E-2</v>
      </c>
      <c r="AG202" s="108">
        <v>0.44576830658705802</v>
      </c>
      <c r="AH202" s="108">
        <v>0.45503509468793002</v>
      </c>
      <c r="AI202">
        <v>0.56788553932417296</v>
      </c>
    </row>
    <row r="203" spans="1:35" x14ac:dyDescent="0.25">
      <c r="A203" s="108" t="s">
        <v>1480</v>
      </c>
      <c r="B203" s="108" t="s">
        <v>1481</v>
      </c>
      <c r="C203" s="108">
        <v>7604.1</v>
      </c>
      <c r="D203" s="108">
        <v>6.7194783432266106E-2</v>
      </c>
      <c r="E203" s="108">
        <v>-0.194074016009777</v>
      </c>
      <c r="F203" s="108">
        <v>-8.7451801072993204E-2</v>
      </c>
      <c r="G203" s="108">
        <v>0.49931814676188802</v>
      </c>
      <c r="H203" s="108">
        <v>-0.12717138350468599</v>
      </c>
      <c r="I203" s="108">
        <v>-1.5173355472782599</v>
      </c>
      <c r="J203" s="108">
        <v>-8.2139913416409402E-2</v>
      </c>
      <c r="K203" s="108">
        <v>0.78511993383782197</v>
      </c>
      <c r="L203" s="108" t="s">
        <v>1070</v>
      </c>
      <c r="M203" s="108" t="s">
        <v>1070</v>
      </c>
      <c r="N203" s="108" t="s">
        <v>1070</v>
      </c>
      <c r="O203" s="108" t="s">
        <v>1070</v>
      </c>
      <c r="P203" s="108" t="s">
        <v>1070</v>
      </c>
      <c r="Q203" s="108" t="s">
        <v>1080</v>
      </c>
      <c r="R203" s="108" t="s">
        <v>1070</v>
      </c>
      <c r="S203" s="108" t="s">
        <v>1076</v>
      </c>
      <c r="T203" s="108" t="s">
        <v>1073</v>
      </c>
      <c r="U203" s="108">
        <v>146</v>
      </c>
      <c r="V203" s="108">
        <v>-0.79415107816815</v>
      </c>
      <c r="W203" s="108">
        <v>-0.59831164502267498</v>
      </c>
      <c r="X203" s="108">
        <v>-0.64771780104700305</v>
      </c>
      <c r="Y203" s="108">
        <v>-0.44540828929157</v>
      </c>
      <c r="Z203" s="108">
        <v>-0.12787314778365599</v>
      </c>
      <c r="AA203" s="108">
        <v>-0.14376437224489699</v>
      </c>
      <c r="AB203" s="108">
        <v>-0.252480775147498</v>
      </c>
      <c r="AC203" s="108">
        <v>-0.77686566411975899</v>
      </c>
      <c r="AD203" s="108">
        <v>-0.44649550039914898</v>
      </c>
      <c r="AE203" s="108">
        <v>-0.16233757168034799</v>
      </c>
      <c r="AF203" s="108">
        <v>8.45554657319883E-3</v>
      </c>
      <c r="AG203" s="108">
        <v>0.45922061019516902</v>
      </c>
      <c r="AH203" s="108">
        <v>0.240631651398207</v>
      </c>
      <c r="AI203">
        <v>6.7194783432266106E-2</v>
      </c>
    </row>
    <row r="204" spans="1:35" x14ac:dyDescent="0.25">
      <c r="A204" s="108" t="s">
        <v>1482</v>
      </c>
      <c r="B204" s="108" t="s">
        <v>1483</v>
      </c>
      <c r="C204" s="108">
        <v>25339.8</v>
      </c>
      <c r="D204" s="108">
        <v>0.65315779003630603</v>
      </c>
      <c r="E204" s="108">
        <v>-2.96048572961378E-2</v>
      </c>
      <c r="F204" s="108">
        <v>1.4718134960425999</v>
      </c>
      <c r="G204" s="108">
        <v>0.797041461636955</v>
      </c>
      <c r="H204" s="108">
        <v>-0.18665851446360701</v>
      </c>
      <c r="I204" s="108">
        <v>-0.95858736734590499</v>
      </c>
      <c r="J204" s="108">
        <v>-0.99927263622330198</v>
      </c>
      <c r="K204" s="108">
        <v>1.72589613103984</v>
      </c>
      <c r="L204" s="108" t="s">
        <v>1079</v>
      </c>
      <c r="M204" s="108" t="s">
        <v>1076</v>
      </c>
      <c r="N204" s="108" t="s">
        <v>1071</v>
      </c>
      <c r="O204" s="108" t="s">
        <v>1076</v>
      </c>
      <c r="P204" s="108" t="s">
        <v>1072</v>
      </c>
      <c r="Q204" s="108" t="s">
        <v>1072</v>
      </c>
      <c r="R204" s="108" t="s">
        <v>1080</v>
      </c>
      <c r="S204" s="108" t="s">
        <v>1071</v>
      </c>
      <c r="T204" s="108" t="s">
        <v>1073</v>
      </c>
      <c r="U204" s="108">
        <v>95</v>
      </c>
      <c r="V204" s="108">
        <v>-0.20539113179073201</v>
      </c>
      <c r="W204" s="108">
        <v>-0.35313232020277302</v>
      </c>
      <c r="X204" s="108">
        <v>-0.27541915932814698</v>
      </c>
      <c r="Y204" s="108">
        <v>-0.52224918727338199</v>
      </c>
      <c r="Z204" s="108">
        <v>-0.75094965899310495</v>
      </c>
      <c r="AA204" s="108">
        <v>-0.76165453643979397</v>
      </c>
      <c r="AB204" s="108">
        <v>-0.29927083380196301</v>
      </c>
      <c r="AC204" s="108">
        <v>0.126029384464142</v>
      </c>
      <c r="AD204" s="108">
        <v>0.117430522510444</v>
      </c>
      <c r="AE204" s="108">
        <v>0.25661077568110302</v>
      </c>
      <c r="AF204" s="108">
        <v>0.58769803222025596</v>
      </c>
      <c r="AG204" s="108">
        <v>0.69295640838997796</v>
      </c>
      <c r="AH204" s="108">
        <v>0.58279608131058602</v>
      </c>
      <c r="AI204">
        <v>0.65315779003630603</v>
      </c>
    </row>
    <row r="205" spans="1:35" x14ac:dyDescent="0.25">
      <c r="A205" s="108" t="s">
        <v>1484</v>
      </c>
      <c r="B205" s="108" t="s">
        <v>1485</v>
      </c>
      <c r="C205" s="108">
        <v>4787.1000000000004</v>
      </c>
      <c r="D205" s="108">
        <v>1.02104005534147</v>
      </c>
      <c r="E205" s="108">
        <v>0.580261087879128</v>
      </c>
      <c r="F205" s="108">
        <v>1.8616298203215</v>
      </c>
      <c r="G205" s="108">
        <v>0.12935849220227799</v>
      </c>
      <c r="H205" s="108">
        <v>-0.10337841408656299</v>
      </c>
      <c r="I205" s="108">
        <v>-0.98467787957475095</v>
      </c>
      <c r="J205" s="108">
        <v>-0.43118279168964602</v>
      </c>
      <c r="K205" s="108">
        <v>1.5931466749887799</v>
      </c>
      <c r="L205" s="108" t="s">
        <v>1105</v>
      </c>
      <c r="M205" s="108" t="s">
        <v>1071</v>
      </c>
      <c r="N205" s="108" t="s">
        <v>1071</v>
      </c>
      <c r="O205" s="108" t="s">
        <v>1070</v>
      </c>
      <c r="P205" s="108" t="s">
        <v>1070</v>
      </c>
      <c r="Q205" s="108" t="s">
        <v>1072</v>
      </c>
      <c r="R205" s="108" t="s">
        <v>1072</v>
      </c>
      <c r="S205" s="108" t="s">
        <v>1071</v>
      </c>
      <c r="T205" s="108" t="s">
        <v>1073</v>
      </c>
      <c r="U205" s="108">
        <v>62</v>
      </c>
      <c r="V205" s="108">
        <v>7.7557042399066203E-2</v>
      </c>
      <c r="W205" s="108">
        <v>-3.2591211536463001E-2</v>
      </c>
      <c r="X205" s="108">
        <v>-0.34344484684177101</v>
      </c>
      <c r="Y205" s="108">
        <v>-0.534139390028048</v>
      </c>
      <c r="Z205" s="108">
        <v>-0.40228322155315299</v>
      </c>
      <c r="AA205" s="108">
        <v>-0.33632039057149998</v>
      </c>
      <c r="AB205" s="108">
        <v>-0.17441381206697501</v>
      </c>
      <c r="AC205" s="108">
        <v>0.116668639827927</v>
      </c>
      <c r="AD205" s="108">
        <v>0.38562681988390402</v>
      </c>
      <c r="AE205" s="108">
        <v>0.61859246557558101</v>
      </c>
      <c r="AF205" s="108">
        <v>0.95412673935953496</v>
      </c>
      <c r="AG205" s="108">
        <v>1.06426074854749</v>
      </c>
      <c r="AH205" s="108">
        <v>1.0076372942973799</v>
      </c>
      <c r="AI205">
        <v>1.02104005534147</v>
      </c>
    </row>
    <row r="206" spans="1:35" x14ac:dyDescent="0.25">
      <c r="A206" s="108" t="s">
        <v>1486</v>
      </c>
      <c r="B206" s="108" t="s">
        <v>1487</v>
      </c>
      <c r="C206" s="108">
        <v>12590.5</v>
      </c>
      <c r="D206" s="108">
        <v>0.141960085086173</v>
      </c>
      <c r="E206" s="108">
        <v>-6.0215421108715798E-2</v>
      </c>
      <c r="F206" s="108">
        <v>1.4718134960425999</v>
      </c>
      <c r="G206" s="108">
        <v>0.52135633281940497</v>
      </c>
      <c r="H206" s="108">
        <v>-0.14633278607632699</v>
      </c>
      <c r="I206" s="108">
        <v>-1.70347833696333</v>
      </c>
      <c r="J206" s="108">
        <v>-0.72203065652515797</v>
      </c>
      <c r="K206" s="108">
        <v>0.63235374376556397</v>
      </c>
      <c r="L206" s="108" t="s">
        <v>1070</v>
      </c>
      <c r="M206" s="108" t="s">
        <v>1070</v>
      </c>
      <c r="N206" s="108" t="s">
        <v>1071</v>
      </c>
      <c r="O206" s="108" t="s">
        <v>1070</v>
      </c>
      <c r="P206" s="108" t="s">
        <v>1070</v>
      </c>
      <c r="Q206" s="108" t="s">
        <v>1080</v>
      </c>
      <c r="R206" s="108" t="s">
        <v>1072</v>
      </c>
      <c r="S206" s="108" t="s">
        <v>1076</v>
      </c>
      <c r="T206" s="108" t="s">
        <v>1073</v>
      </c>
      <c r="U206" s="108">
        <v>137</v>
      </c>
      <c r="V206" s="108">
        <v>-0.65694039567006302</v>
      </c>
      <c r="W206" s="108">
        <v>-0.32090893536891901</v>
      </c>
      <c r="X206" s="108">
        <v>-0.67368799303100502</v>
      </c>
      <c r="Y206" s="108">
        <v>-1.08105472706801</v>
      </c>
      <c r="Z206" s="108">
        <v>-1.0324418560427899</v>
      </c>
      <c r="AA206" s="108">
        <v>-0.87226635518122897</v>
      </c>
      <c r="AB206" s="108">
        <v>-0.51435175463823302</v>
      </c>
      <c r="AC206" s="108">
        <v>0.187424562253386</v>
      </c>
      <c r="AD206" s="108">
        <v>0.44101616715773501</v>
      </c>
      <c r="AE206" s="108">
        <v>0.248864534636172</v>
      </c>
      <c r="AF206" s="108">
        <v>0.43747697328338098</v>
      </c>
      <c r="AG206" s="108">
        <v>0.56131754375991205</v>
      </c>
      <c r="AH206" s="108">
        <v>0.27974246331560698</v>
      </c>
      <c r="AI206">
        <v>0.141960085086173</v>
      </c>
    </row>
    <row r="207" spans="1:35" x14ac:dyDescent="0.25">
      <c r="A207" s="108" t="s">
        <v>1488</v>
      </c>
      <c r="B207" s="108" t="s">
        <v>1489</v>
      </c>
      <c r="C207" s="108">
        <v>15951.3</v>
      </c>
      <c r="D207" s="108">
        <v>0.15541996860816501</v>
      </c>
      <c r="E207" s="108">
        <v>1.51100182691616</v>
      </c>
      <c r="F207" s="108">
        <v>-1.6467170981885899</v>
      </c>
      <c r="G207" s="108">
        <v>-0.41296909168227702</v>
      </c>
      <c r="H207" s="108">
        <v>1.03239900012262</v>
      </c>
      <c r="I207" s="108">
        <v>-0.62551278226928897</v>
      </c>
      <c r="J207" s="108">
        <v>-0.680092335146395</v>
      </c>
      <c r="K207" s="108">
        <v>1.2800168170297801</v>
      </c>
      <c r="L207" s="108" t="s">
        <v>1070</v>
      </c>
      <c r="M207" s="108" t="s">
        <v>1071</v>
      </c>
      <c r="N207" s="108" t="s">
        <v>1080</v>
      </c>
      <c r="O207" s="108" t="s">
        <v>1072</v>
      </c>
      <c r="P207" s="108" t="s">
        <v>1071</v>
      </c>
      <c r="Q207" s="108" t="s">
        <v>1072</v>
      </c>
      <c r="R207" s="108" t="s">
        <v>1072</v>
      </c>
      <c r="S207" s="108" t="s">
        <v>1071</v>
      </c>
      <c r="T207" s="108" t="s">
        <v>1073</v>
      </c>
      <c r="U207" s="108">
        <v>136</v>
      </c>
      <c r="V207" s="108">
        <v>-0.24895756056568499</v>
      </c>
      <c r="W207" s="108">
        <v>-9.6092835209381194E-2</v>
      </c>
      <c r="X207" s="108">
        <v>-0.15204605587474701</v>
      </c>
      <c r="Y207" s="108">
        <v>-0.270275082027013</v>
      </c>
      <c r="Z207" s="108">
        <v>-0.336552806568576</v>
      </c>
      <c r="AA207" s="108">
        <v>-0.381829991308681</v>
      </c>
      <c r="AB207" s="108">
        <v>-0.179071291304261</v>
      </c>
      <c r="AC207" s="108">
        <v>0.11632116092809899</v>
      </c>
      <c r="AD207" s="108">
        <v>7.0694606262032403E-2</v>
      </c>
      <c r="AE207" s="108">
        <v>-0.120961469723755</v>
      </c>
      <c r="AF207" s="108">
        <v>0.24895428502442801</v>
      </c>
      <c r="AG207" s="108">
        <v>0.636308321778293</v>
      </c>
      <c r="AH207" s="108">
        <v>0.36106488521278102</v>
      </c>
      <c r="AI207">
        <v>0.15541996860816501</v>
      </c>
    </row>
    <row r="208" spans="1:35" x14ac:dyDescent="0.25">
      <c r="A208" s="108" t="s">
        <v>1490</v>
      </c>
      <c r="B208" s="108" t="s">
        <v>1491</v>
      </c>
      <c r="C208" s="108">
        <v>13453.3</v>
      </c>
      <c r="D208" s="108">
        <v>6.2330430273547101E-2</v>
      </c>
      <c r="E208" s="108">
        <v>7.2823282474782702E-2</v>
      </c>
      <c r="F208" s="108">
        <v>1.0819971717637</v>
      </c>
      <c r="G208" s="108">
        <v>0.26483035026410001</v>
      </c>
      <c r="H208" s="108">
        <v>0.89009122062493895</v>
      </c>
      <c r="I208" s="108">
        <v>-0.103995555062001</v>
      </c>
      <c r="J208" s="108">
        <v>-0.69952293130210996</v>
      </c>
      <c r="K208" s="108">
        <v>0.31718085685111003</v>
      </c>
      <c r="L208" s="108" t="s">
        <v>1070</v>
      </c>
      <c r="M208" s="108" t="s">
        <v>1076</v>
      </c>
      <c r="N208" s="108" t="s">
        <v>1071</v>
      </c>
      <c r="O208" s="108" t="s">
        <v>1070</v>
      </c>
      <c r="P208" s="108" t="s">
        <v>1071</v>
      </c>
      <c r="Q208" s="108" t="s">
        <v>1070</v>
      </c>
      <c r="R208" s="108" t="s">
        <v>1072</v>
      </c>
      <c r="S208" s="108" t="s">
        <v>1076</v>
      </c>
      <c r="T208" s="108" t="s">
        <v>1073</v>
      </c>
      <c r="U208" s="108">
        <v>148</v>
      </c>
      <c r="V208" s="108">
        <v>-6.6102216605690697E-2</v>
      </c>
      <c r="W208" s="108">
        <v>-5.3452134263417599E-2</v>
      </c>
      <c r="X208" s="108">
        <v>-0.34448094632168103</v>
      </c>
      <c r="Y208" s="108">
        <v>-0.37614829807095501</v>
      </c>
      <c r="Z208" s="108">
        <v>-0.37211621366968001</v>
      </c>
      <c r="AA208" s="108">
        <v>-0.44684705965412103</v>
      </c>
      <c r="AB208" s="108">
        <v>-0.36382845532463198</v>
      </c>
      <c r="AC208" s="108">
        <v>-0.176683628220627</v>
      </c>
      <c r="AD208" s="108">
        <v>-0.150149485936415</v>
      </c>
      <c r="AE208" s="108">
        <v>-0.42069066580319903</v>
      </c>
      <c r="AF208" s="108">
        <v>-0.260156300043204</v>
      </c>
      <c r="AG208" s="108">
        <v>0.16118788391755701</v>
      </c>
      <c r="AH208" s="108">
        <v>0.24761009128286901</v>
      </c>
      <c r="AI208">
        <v>6.2330430273547101E-2</v>
      </c>
    </row>
    <row r="209" spans="1:35" x14ac:dyDescent="0.25">
      <c r="A209" s="108" t="s">
        <v>1492</v>
      </c>
      <c r="B209" s="108" t="s">
        <v>1493</v>
      </c>
      <c r="C209" s="108">
        <v>28772.2</v>
      </c>
      <c r="D209" s="108">
        <v>2.8911092439909001E-2</v>
      </c>
      <c r="E209" s="108">
        <v>-0.79523741402662396</v>
      </c>
      <c r="F209" s="108">
        <v>-1.25690077390969</v>
      </c>
      <c r="G209" s="108">
        <v>0.612554566866373</v>
      </c>
      <c r="H209" s="108">
        <v>0.24493942203301999</v>
      </c>
      <c r="I209" s="108">
        <v>-0.91343673203755105</v>
      </c>
      <c r="J209" s="108">
        <v>-0.12858756770958699</v>
      </c>
      <c r="K209" s="108">
        <v>2.1882387378042498</v>
      </c>
      <c r="L209" s="108" t="s">
        <v>1070</v>
      </c>
      <c r="M209" s="108" t="s">
        <v>1080</v>
      </c>
      <c r="N209" s="108" t="s">
        <v>1080</v>
      </c>
      <c r="O209" s="108" t="s">
        <v>1076</v>
      </c>
      <c r="P209" s="108" t="s">
        <v>1076</v>
      </c>
      <c r="Q209" s="108" t="s">
        <v>1072</v>
      </c>
      <c r="R209" s="108" t="s">
        <v>1070</v>
      </c>
      <c r="S209" s="108" t="s">
        <v>1071</v>
      </c>
      <c r="T209" s="108" t="s">
        <v>1073</v>
      </c>
      <c r="U209" s="108">
        <v>151</v>
      </c>
      <c r="V209" s="108">
        <v>-0.48104970508606498</v>
      </c>
      <c r="W209" s="108">
        <v>-0.31687375398748102</v>
      </c>
      <c r="X209" s="108">
        <v>-0.40590032508449497</v>
      </c>
      <c r="Y209" s="108">
        <v>-0.75614425684201103</v>
      </c>
      <c r="Z209" s="108">
        <v>-0.79546789912037896</v>
      </c>
      <c r="AA209" s="108">
        <v>-0.71601253520561103</v>
      </c>
      <c r="AB209" s="108">
        <v>-0.48546968121678302</v>
      </c>
      <c r="AC209" s="108">
        <v>-0.47874997659351898</v>
      </c>
      <c r="AD209" s="108">
        <v>-0.69242428205552098</v>
      </c>
      <c r="AE209" s="108">
        <v>-0.78858279284856403</v>
      </c>
      <c r="AF209" s="108">
        <v>-0.53211345279618305</v>
      </c>
      <c r="AG209" s="108">
        <v>-0.24861052267335701</v>
      </c>
      <c r="AH209" s="108">
        <v>0.110578374519894</v>
      </c>
      <c r="AI209">
        <v>2.8911092439909001E-2</v>
      </c>
    </row>
    <row r="210" spans="1:35" x14ac:dyDescent="0.25">
      <c r="A210" s="108" t="s">
        <v>1494</v>
      </c>
      <c r="B210" s="108" t="s">
        <v>1495</v>
      </c>
      <c r="C210" s="108">
        <v>15588.7</v>
      </c>
      <c r="D210" s="108">
        <v>0.55759250355325995</v>
      </c>
      <c r="E210" s="108">
        <v>-7.6517665691196203E-3</v>
      </c>
      <c r="F210" s="108">
        <v>-1.6467170981885899</v>
      </c>
      <c r="G210" s="108">
        <v>0.43112820337225</v>
      </c>
      <c r="H210" s="108">
        <v>-0.514549504847718</v>
      </c>
      <c r="I210" s="108">
        <v>-1.3564076619712999</v>
      </c>
      <c r="J210" s="108">
        <v>-0.72156243217173699</v>
      </c>
      <c r="K210" s="108">
        <v>0.76893832768328296</v>
      </c>
      <c r="L210" s="108" t="s">
        <v>1079</v>
      </c>
      <c r="M210" s="108" t="s">
        <v>1076</v>
      </c>
      <c r="N210" s="108" t="s">
        <v>1080</v>
      </c>
      <c r="O210" s="108" t="s">
        <v>1070</v>
      </c>
      <c r="P210" s="108" t="s">
        <v>1072</v>
      </c>
      <c r="Q210" s="108" t="s">
        <v>1080</v>
      </c>
      <c r="R210" s="108" t="s">
        <v>1072</v>
      </c>
      <c r="S210" s="108" t="s">
        <v>1076</v>
      </c>
      <c r="T210" s="108" t="s">
        <v>1073</v>
      </c>
      <c r="U210" s="108">
        <v>105</v>
      </c>
      <c r="V210" s="108">
        <v>5.5721298934082598E-2</v>
      </c>
      <c r="W210" s="108">
        <v>0.26652925351765799</v>
      </c>
      <c r="X210" s="108">
        <v>0.16885308439895599</v>
      </c>
      <c r="Y210" s="108">
        <v>-0.114185450936458</v>
      </c>
      <c r="Z210" s="108">
        <v>-0.14286821246294601</v>
      </c>
      <c r="AA210" s="108">
        <v>0.26080257891178399</v>
      </c>
      <c r="AB210" s="108">
        <v>0.36614498677882801</v>
      </c>
      <c r="AC210" s="108">
        <v>0.36904402684090998</v>
      </c>
      <c r="AD210" s="108">
        <v>0.108834931107995</v>
      </c>
      <c r="AE210" s="108">
        <v>0.18907130003561401</v>
      </c>
      <c r="AF210" s="108">
        <v>0.84348980277406505</v>
      </c>
      <c r="AG210" s="108">
        <v>0.92126145170377705</v>
      </c>
      <c r="AH210" s="108">
        <v>0.72436660258417795</v>
      </c>
      <c r="AI210">
        <v>0.55759250355325995</v>
      </c>
    </row>
  </sheetData>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2</vt:i4>
      </vt:variant>
    </vt:vector>
  </HeadingPairs>
  <TitlesOfParts>
    <vt:vector size="17" baseType="lpstr">
      <vt:lpstr>MODE D'EMPLOI</vt:lpstr>
      <vt:lpstr>Documentation</vt:lpstr>
      <vt:lpstr>Nomenclature</vt:lpstr>
      <vt:lpstr>Fiche Métier</vt:lpstr>
      <vt:lpstr>Détail FAP228</vt:lpstr>
      <vt:lpstr>Détail FAP86</vt:lpstr>
      <vt:lpstr>Synthèse</vt:lpstr>
      <vt:lpstr>Synthèse Grandes Familles</vt:lpstr>
      <vt:lpstr>Liste</vt:lpstr>
      <vt:lpstr>Liste 86</vt:lpstr>
      <vt:lpstr>Evolution</vt:lpstr>
      <vt:lpstr>Evol_Dep</vt:lpstr>
      <vt:lpstr>Familles</vt:lpstr>
      <vt:lpstr>Fiche_2</vt:lpstr>
      <vt:lpstr>Menus</vt:lpstr>
      <vt:lpstr>Nomenclature!Impression_des_titres</vt:lpstr>
      <vt:lpstr>'Fiche Métier'!Zone_d_impression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VAN-PUYMBROECK Cyrille (DR-ARA)</dc:creator>
  <cp:lastModifiedBy>GILBERT, Axel (DREETS-ARA)</cp:lastModifiedBy>
  <cp:lastPrinted>2026-03-06T14:59:58Z</cp:lastPrinted>
  <dcterms:created xsi:type="dcterms:W3CDTF">2020-12-23T11:03:01Z</dcterms:created>
  <dcterms:modified xsi:type="dcterms:W3CDTF">2026-03-16T15:03:16Z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2026-03-16T14:56:37Z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65bed81d-ffb4-44a5-a2be-b8901d855942</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