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35" lockStructure="1"/>
  <bookViews>
    <workbookView xWindow="120" yWindow="140" windowWidth="19420" windowHeight="11020" firstSheet="1" activeTab="1"/>
  </bookViews>
  <sheets>
    <sheet name="MP 2018 -ZE" sheetId="1" state="hidden" r:id="rId1"/>
    <sheet name="Maladies prof 2018 - ZE" sheetId="2" r:id="rId2"/>
    <sheet name="PDC" sheetId="4" state="hidden" r:id="rId3"/>
  </sheets>
  <calcPr calcId="145621"/>
</workbook>
</file>

<file path=xl/calcChain.xml><?xml version="1.0" encoding="utf-8"?>
<calcChain xmlns="http://schemas.openxmlformats.org/spreadsheetml/2006/main">
  <c r="B14" i="2" l="1"/>
  <c r="E8" i="2"/>
  <c r="D8" i="2"/>
  <c r="C8" i="2"/>
  <c r="G55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I41" i="1" l="1"/>
  <c r="J41" i="1"/>
  <c r="L41" i="1"/>
  <c r="I42" i="1"/>
  <c r="J42" i="1"/>
  <c r="L42" i="1"/>
  <c r="I43" i="1"/>
  <c r="J43" i="1"/>
  <c r="L43" i="1"/>
  <c r="I44" i="1"/>
  <c r="J44" i="1"/>
  <c r="L44" i="1"/>
  <c r="I45" i="1"/>
  <c r="J45" i="1"/>
  <c r="L45" i="1"/>
  <c r="I46" i="1"/>
  <c r="J46" i="1"/>
  <c r="L46" i="1"/>
  <c r="I47" i="1"/>
  <c r="J47" i="1"/>
  <c r="L47" i="1"/>
  <c r="I48" i="1"/>
  <c r="J48" i="1"/>
  <c r="L48" i="1"/>
  <c r="I49" i="1"/>
  <c r="J49" i="1"/>
  <c r="L49" i="1"/>
  <c r="I50" i="1"/>
  <c r="J50" i="1"/>
  <c r="L50" i="1"/>
  <c r="I51" i="1"/>
  <c r="J51" i="1"/>
  <c r="L51" i="1"/>
  <c r="I52" i="1"/>
  <c r="J52" i="1"/>
  <c r="L52" i="1"/>
  <c r="H42" i="1"/>
  <c r="H43" i="1"/>
  <c r="H44" i="1"/>
  <c r="H45" i="1"/>
  <c r="H46" i="1"/>
  <c r="H47" i="1"/>
  <c r="H48" i="1"/>
  <c r="H49" i="1"/>
  <c r="H50" i="1"/>
  <c r="H51" i="1"/>
  <c r="H52" i="1"/>
  <c r="H4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" i="1"/>
  <c r="H3" i="1" l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2" i="1"/>
  <c r="J2" i="1"/>
  <c r="H2" i="1"/>
  <c r="B15" i="2" l="1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L15" i="2" l="1"/>
  <c r="J15" i="2"/>
  <c r="H15" i="2"/>
  <c r="F15" i="2"/>
  <c r="D15" i="2"/>
  <c r="D14" i="2"/>
  <c r="F14" i="2"/>
  <c r="H14" i="2"/>
  <c r="J14" i="2"/>
  <c r="K15" i="2"/>
  <c r="M14" i="2"/>
  <c r="I15" i="2"/>
  <c r="E15" i="2"/>
  <c r="G15" i="2"/>
  <c r="C15" i="2"/>
  <c r="I14" i="2"/>
  <c r="G14" i="2"/>
  <c r="E14" i="2"/>
  <c r="C14" i="2"/>
</calcChain>
</file>

<file path=xl/sharedStrings.xml><?xml version="1.0" encoding="utf-8"?>
<sst xmlns="http://schemas.openxmlformats.org/spreadsheetml/2006/main" count="238" uniqueCount="137">
  <si>
    <t>NB_MP</t>
  </si>
  <si>
    <t>NB_IP</t>
  </si>
  <si>
    <t>NB_DECES</t>
  </si>
  <si>
    <t>NB_IJ</t>
  </si>
  <si>
    <t>ZE2020</t>
  </si>
  <si>
    <t>0055</t>
  </si>
  <si>
    <t>0059</t>
  </si>
  <si>
    <t>0063</t>
  </si>
  <si>
    <t>0064</t>
  </si>
  <si>
    <t>Les maladies professionnelles (MP)</t>
  </si>
  <si>
    <t>Nombre de salariés</t>
  </si>
  <si>
    <t>Nouvelles incapacités permanentes</t>
  </si>
  <si>
    <t>Nombre de jours d'arrêt</t>
  </si>
  <si>
    <t>Nombre de décès</t>
  </si>
  <si>
    <t>Sources : INSEE Recensement de la population 2016,  Carsat Rhône-Alpes – Carsat Auvergne - SNTRP – Extraction régionale / traitement : Direccte Auvergne-Rhône-Alpes / SESE, 2018</t>
  </si>
  <si>
    <t>Champ : établissements et salariés du régime général, Auvergne-Rhône-Alpes</t>
  </si>
  <si>
    <t>DEP</t>
  </si>
  <si>
    <t>LIB_DEP</t>
  </si>
  <si>
    <t>01</t>
  </si>
  <si>
    <t>Ain</t>
  </si>
  <si>
    <t>03</t>
  </si>
  <si>
    <t>Allier</t>
  </si>
  <si>
    <t>07</t>
  </si>
  <si>
    <t>Ardèche</t>
  </si>
  <si>
    <t>15</t>
  </si>
  <si>
    <t>Cantal</t>
  </si>
  <si>
    <t>26</t>
  </si>
  <si>
    <t>Drôme</t>
  </si>
  <si>
    <t>38</t>
  </si>
  <si>
    <t>Isère</t>
  </si>
  <si>
    <t>42</t>
  </si>
  <si>
    <t>Loire</t>
  </si>
  <si>
    <t>43</t>
  </si>
  <si>
    <t>Haute-Loire</t>
  </si>
  <si>
    <t>63</t>
  </si>
  <si>
    <t>Puy-de-Dôme</t>
  </si>
  <si>
    <t>69</t>
  </si>
  <si>
    <t>Rhône</t>
  </si>
  <si>
    <t>73</t>
  </si>
  <si>
    <t>Savoie</t>
  </si>
  <si>
    <t>74</t>
  </si>
  <si>
    <t>Haute-Savoie</t>
  </si>
  <si>
    <t>CODE_ZE2020</t>
  </si>
  <si>
    <t>LIB_ZE2020</t>
  </si>
  <si>
    <t>8401</t>
  </si>
  <si>
    <t>Annecy</t>
  </si>
  <si>
    <t>8402</t>
  </si>
  <si>
    <t>Aubenas</t>
  </si>
  <si>
    <t>8403</t>
  </si>
  <si>
    <t>Aurillac</t>
  </si>
  <si>
    <t>8404</t>
  </si>
  <si>
    <t>Belley</t>
  </si>
  <si>
    <t>Bollène-Pierrelatte</t>
  </si>
  <si>
    <t>8405</t>
  </si>
  <si>
    <t>Bourg en Bresse</t>
  </si>
  <si>
    <t>8406</t>
  </si>
  <si>
    <t>Bourgoin-Jallieu</t>
  </si>
  <si>
    <t>8407</t>
  </si>
  <si>
    <t>Chambéry</t>
  </si>
  <si>
    <t>8408</t>
  </si>
  <si>
    <t>Clermont-Ferrand</t>
  </si>
  <si>
    <t>8409</t>
  </si>
  <si>
    <t>Grenoble</t>
  </si>
  <si>
    <t>8410</t>
  </si>
  <si>
    <t>Issoire</t>
  </si>
  <si>
    <t>8411</t>
  </si>
  <si>
    <t>La Maurienne</t>
  </si>
  <si>
    <t>8412</t>
  </si>
  <si>
    <t>La Plaine du Forez</t>
  </si>
  <si>
    <t>8413</t>
  </si>
  <si>
    <t>La Tarentaise</t>
  </si>
  <si>
    <t>8414</t>
  </si>
  <si>
    <t>La Vallée de l’Arve</t>
  </si>
  <si>
    <t>8415</t>
  </si>
  <si>
    <t>Le Chablais</t>
  </si>
  <si>
    <t>8416</t>
  </si>
  <si>
    <t>Le Genevois Français</t>
  </si>
  <si>
    <t>8417</t>
  </si>
  <si>
    <t>Le Livradois</t>
  </si>
  <si>
    <t>8418</t>
  </si>
  <si>
    <t>Le Mont Blanc</t>
  </si>
  <si>
    <t>8419</t>
  </si>
  <si>
    <t>Le Puy en Velay</t>
  </si>
  <si>
    <t>8420</t>
  </si>
  <si>
    <t>Les Sources de la Loire</t>
  </si>
  <si>
    <t>8421</t>
  </si>
  <si>
    <t>Lyon</t>
  </si>
  <si>
    <t>Mâcon</t>
  </si>
  <si>
    <t>8422</t>
  </si>
  <si>
    <t>Montélimar</t>
  </si>
  <si>
    <t>8423</t>
  </si>
  <si>
    <t>Montluçon</t>
  </si>
  <si>
    <t>8424</t>
  </si>
  <si>
    <t>Moulins</t>
  </si>
  <si>
    <t>8425</t>
  </si>
  <si>
    <t>Oyonnax</t>
  </si>
  <si>
    <t>8426</t>
  </si>
  <si>
    <t>Roanne</t>
  </si>
  <si>
    <t>8427</t>
  </si>
  <si>
    <t>Romans sur Isère</t>
  </si>
  <si>
    <t>8428</t>
  </si>
  <si>
    <t>Saint Etienne</t>
  </si>
  <si>
    <t>8429</t>
  </si>
  <si>
    <t>Saint Flour</t>
  </si>
  <si>
    <t>8430</t>
  </si>
  <si>
    <t>Tarare</t>
  </si>
  <si>
    <t>Ussel</t>
  </si>
  <si>
    <t>8431</t>
  </si>
  <si>
    <t>Valence</t>
  </si>
  <si>
    <t>Valréas</t>
  </si>
  <si>
    <t>8432</t>
  </si>
  <si>
    <t>Vichy</t>
  </si>
  <si>
    <t>8433</t>
  </si>
  <si>
    <t>Vienne-Annonay</t>
  </si>
  <si>
    <t>8434</t>
  </si>
  <si>
    <t>Villefranche-sur-Saône</t>
  </si>
  <si>
    <t>8435</t>
  </si>
  <si>
    <t>Voiron</t>
  </si>
  <si>
    <t>Total ARA</t>
  </si>
  <si>
    <t>(s)</t>
  </si>
  <si>
    <t>Total MP imputées ARA</t>
  </si>
  <si>
    <t>MP non imputées ARA</t>
  </si>
  <si>
    <t>Auvergne-Rhône-Alpes 
(MP imputées et non imputées)</t>
  </si>
  <si>
    <t>NB_SAL</t>
  </si>
  <si>
    <t>RANG_MP</t>
  </si>
  <si>
    <t>RANG_IP</t>
  </si>
  <si>
    <t>RANG_IJ</t>
  </si>
  <si>
    <t>RANG_SAL</t>
  </si>
  <si>
    <t xml:space="preserve">Nombre </t>
  </si>
  <si>
    <t>Rang régional</t>
  </si>
  <si>
    <t>Nombre 
de maladies professionnelles en 1ère indemnisation</t>
  </si>
  <si>
    <t>MP POUR 1000 SAL</t>
  </si>
  <si>
    <t>Les maladies professionnelles en 2018 par zone d'emploi (MP imputées)</t>
  </si>
  <si>
    <t>Rang régional* : du plus élevé au moins élevé</t>
  </si>
  <si>
    <t>Choisir une zone d'emploi dans la liste déroulante ci-dessous</t>
  </si>
  <si>
    <t>nc</t>
  </si>
  <si>
    <t>(s) = secret statistique car effectif &lt; 5, nc = non communiqué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</si>
</sst>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B0F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quotePrefix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7" fillId="6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4" fillId="4" borderId="13" xfId="0" applyFont="1" applyFill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7" fontId="4" fillId="0" borderId="10" xfId="0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64" fontId="6" fillId="0" borderId="15" xfId="1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11" fillId="0" borderId="0" xfId="0" applyFont="1"/>
    <xf numFmtId="17" fontId="1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889000</xdr:colOff>
      <xdr:row>3</xdr:row>
      <xdr:rowOff>107950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9556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38101</xdr:colOff>
      <xdr:row>20</xdr:row>
      <xdr:rowOff>133350</xdr:rowOff>
    </xdr:from>
    <xdr:to>
      <xdr:col>11</xdr:col>
      <xdr:colOff>115570</xdr:colOff>
      <xdr:row>47</xdr:row>
      <xdr:rowOff>162560</xdr:rowOff>
    </xdr:to>
    <xdr:grpSp>
      <xdr:nvGrpSpPr>
        <xdr:cNvPr id="3" name="Groupe 2"/>
        <xdr:cNvGrpSpPr>
          <a:grpSpLocks noChangeAspect="1"/>
        </xdr:cNvGrpSpPr>
      </xdr:nvGrpSpPr>
      <xdr:grpSpPr>
        <a:xfrm>
          <a:off x="3873501" y="4565650"/>
          <a:ext cx="7138669" cy="5001260"/>
          <a:chOff x="7131051" y="4610100"/>
          <a:chExt cx="6489699" cy="4546600"/>
        </a:xfrm>
      </xdr:grpSpPr>
      <xdr:pic>
        <xdr:nvPicPr>
          <xdr:cNvPr id="11" name="Image 10"/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646" t="4112" r="9028" b="4411"/>
          <a:stretch/>
        </xdr:blipFill>
        <xdr:spPr>
          <a:xfrm>
            <a:off x="7131051" y="4610100"/>
            <a:ext cx="5562600" cy="3956050"/>
          </a:xfrm>
          <a:prstGeom prst="rect">
            <a:avLst/>
          </a:prstGeom>
        </xdr:spPr>
      </xdr:pic>
      <xdr:pic>
        <xdr:nvPicPr>
          <xdr:cNvPr id="12" name="Image 11"/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8" t="1040" r="39902" b="51414"/>
          <a:stretch/>
        </xdr:blipFill>
        <xdr:spPr>
          <a:xfrm>
            <a:off x="12153899" y="7124700"/>
            <a:ext cx="1466851" cy="2032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G56" sqref="G56"/>
    </sheetView>
  </sheetViews>
  <sheetFormatPr baseColWidth="10" defaultRowHeight="14.5" x14ac:dyDescent="0.35"/>
  <sheetData>
    <row r="1" spans="1:12" x14ac:dyDescent="0.35">
      <c r="A1" t="s">
        <v>4</v>
      </c>
      <c r="B1" t="s">
        <v>0</v>
      </c>
      <c r="C1" t="s">
        <v>1</v>
      </c>
      <c r="D1" t="s">
        <v>3</v>
      </c>
      <c r="E1" t="s">
        <v>2</v>
      </c>
      <c r="F1" t="s">
        <v>123</v>
      </c>
      <c r="G1" t="s">
        <v>131</v>
      </c>
      <c r="H1" t="s">
        <v>124</v>
      </c>
      <c r="I1" t="s">
        <v>125</v>
      </c>
      <c r="J1" t="s">
        <v>126</v>
      </c>
      <c r="L1" t="s">
        <v>127</v>
      </c>
    </row>
    <row r="2" spans="1:12" x14ac:dyDescent="0.35">
      <c r="A2" s="1" t="s">
        <v>5</v>
      </c>
      <c r="B2">
        <v>32</v>
      </c>
      <c r="C2">
        <v>12</v>
      </c>
      <c r="D2">
        <v>7260</v>
      </c>
      <c r="E2">
        <v>1</v>
      </c>
      <c r="F2">
        <v>18410.264191744998</v>
      </c>
      <c r="G2">
        <f>B2/F2*1000</f>
        <v>1.7381608252177347</v>
      </c>
      <c r="H2">
        <f>RANK(B2,B$2:B$40)</f>
        <v>33</v>
      </c>
      <c r="I2">
        <f t="shared" ref="I2:J2" si="0">RANK(C2,C$2:C$40)</f>
        <v>34</v>
      </c>
      <c r="J2">
        <f t="shared" si="0"/>
        <v>32</v>
      </c>
      <c r="L2">
        <f>RANK(F2,F$2:F$40)</f>
        <v>32</v>
      </c>
    </row>
    <row r="3" spans="1:12" x14ac:dyDescent="0.35">
      <c r="A3" s="1" t="s">
        <v>6</v>
      </c>
      <c r="B3">
        <v>44</v>
      </c>
      <c r="C3">
        <v>22</v>
      </c>
      <c r="D3">
        <v>9345</v>
      </c>
      <c r="E3">
        <v>0</v>
      </c>
      <c r="F3">
        <v>9407.4443901773193</v>
      </c>
      <c r="G3">
        <f t="shared" ref="G3:G55" si="1">B3/F3*1000</f>
        <v>4.6771469673466388</v>
      </c>
      <c r="H3">
        <f t="shared" ref="H3:H40" si="2">RANK(B3,B$2:B$40)</f>
        <v>29</v>
      </c>
      <c r="I3">
        <f t="shared" ref="I3:I40" si="3">RANK(C3,C$2:C$40)</f>
        <v>29</v>
      </c>
      <c r="J3">
        <f t="shared" ref="J3:J40" si="4">RANK(D3,D$2:D$40)</f>
        <v>31</v>
      </c>
      <c r="L3">
        <f t="shared" ref="L3:L40" si="5">RANK(F3,F$2:F$40)</f>
        <v>36</v>
      </c>
    </row>
    <row r="4" spans="1:12" x14ac:dyDescent="0.35">
      <c r="A4" s="1" t="s">
        <v>7</v>
      </c>
      <c r="B4">
        <v>15</v>
      </c>
      <c r="C4">
        <v>3</v>
      </c>
      <c r="D4">
        <v>2627</v>
      </c>
      <c r="E4">
        <v>0</v>
      </c>
      <c r="F4">
        <v>6957.3597085689698</v>
      </c>
      <c r="G4">
        <f t="shared" si="1"/>
        <v>2.1559902934909898</v>
      </c>
      <c r="H4">
        <f t="shared" si="2"/>
        <v>38</v>
      </c>
      <c r="I4">
        <f t="shared" si="3"/>
        <v>38</v>
      </c>
      <c r="J4">
        <f t="shared" si="4"/>
        <v>39</v>
      </c>
      <c r="L4">
        <f t="shared" si="5"/>
        <v>38</v>
      </c>
    </row>
    <row r="5" spans="1:12" x14ac:dyDescent="0.35">
      <c r="A5" s="1" t="s">
        <v>8</v>
      </c>
      <c r="B5">
        <v>10</v>
      </c>
      <c r="C5">
        <v>2</v>
      </c>
      <c r="D5">
        <v>2913</v>
      </c>
      <c r="E5">
        <v>0</v>
      </c>
      <c r="F5">
        <v>5544.0853961123403</v>
      </c>
      <c r="G5">
        <f t="shared" si="1"/>
        <v>1.8037240203789546</v>
      </c>
      <c r="H5">
        <f t="shared" si="2"/>
        <v>39</v>
      </c>
      <c r="I5">
        <f t="shared" si="3"/>
        <v>39</v>
      </c>
      <c r="J5">
        <f t="shared" si="4"/>
        <v>38</v>
      </c>
      <c r="L5">
        <f t="shared" si="5"/>
        <v>39</v>
      </c>
    </row>
    <row r="6" spans="1:12" x14ac:dyDescent="0.35">
      <c r="A6" s="1" t="s">
        <v>44</v>
      </c>
      <c r="B6">
        <v>192</v>
      </c>
      <c r="C6">
        <v>87</v>
      </c>
      <c r="D6">
        <v>48853</v>
      </c>
      <c r="E6">
        <v>0</v>
      </c>
      <c r="F6">
        <v>92783.815830557607</v>
      </c>
      <c r="G6">
        <f t="shared" si="1"/>
        <v>2.0693264044090576</v>
      </c>
      <c r="H6">
        <f t="shared" si="2"/>
        <v>8</v>
      </c>
      <c r="I6">
        <f t="shared" si="3"/>
        <v>9</v>
      </c>
      <c r="J6">
        <f t="shared" si="4"/>
        <v>9</v>
      </c>
      <c r="L6">
        <f t="shared" si="5"/>
        <v>5</v>
      </c>
    </row>
    <row r="7" spans="1:12" x14ac:dyDescent="0.35">
      <c r="A7" s="1" t="s">
        <v>46</v>
      </c>
      <c r="B7">
        <v>84</v>
      </c>
      <c r="C7">
        <v>39</v>
      </c>
      <c r="D7">
        <v>22125</v>
      </c>
      <c r="E7">
        <v>0</v>
      </c>
      <c r="F7">
        <v>28247.538456078899</v>
      </c>
      <c r="G7">
        <f t="shared" si="1"/>
        <v>2.9737104396055121</v>
      </c>
      <c r="H7">
        <f t="shared" si="2"/>
        <v>19</v>
      </c>
      <c r="I7">
        <f t="shared" si="3"/>
        <v>21</v>
      </c>
      <c r="J7">
        <f t="shared" si="4"/>
        <v>18</v>
      </c>
      <c r="L7">
        <f t="shared" si="5"/>
        <v>20</v>
      </c>
    </row>
    <row r="8" spans="1:12" x14ac:dyDescent="0.35">
      <c r="A8" s="1" t="s">
        <v>48</v>
      </c>
      <c r="B8">
        <v>73</v>
      </c>
      <c r="C8">
        <v>28</v>
      </c>
      <c r="D8">
        <v>14601</v>
      </c>
      <c r="E8">
        <v>0</v>
      </c>
      <c r="F8">
        <v>21619.846807888502</v>
      </c>
      <c r="G8">
        <f t="shared" si="1"/>
        <v>3.3765271626885101</v>
      </c>
      <c r="H8">
        <f t="shared" si="2"/>
        <v>23</v>
      </c>
      <c r="I8">
        <f t="shared" si="3"/>
        <v>26</v>
      </c>
      <c r="J8">
        <f t="shared" si="4"/>
        <v>24</v>
      </c>
      <c r="L8">
        <f t="shared" si="5"/>
        <v>25</v>
      </c>
    </row>
    <row r="9" spans="1:12" x14ac:dyDescent="0.35">
      <c r="A9" s="1" t="s">
        <v>50</v>
      </c>
      <c r="B9">
        <v>29</v>
      </c>
      <c r="C9">
        <v>12</v>
      </c>
      <c r="D9">
        <v>6294</v>
      </c>
      <c r="E9">
        <v>0</v>
      </c>
      <c r="F9">
        <v>11834.1797235388</v>
      </c>
      <c r="G9">
        <f t="shared" si="1"/>
        <v>2.4505289489830453</v>
      </c>
      <c r="H9">
        <f t="shared" si="2"/>
        <v>34</v>
      </c>
      <c r="I9">
        <f t="shared" si="3"/>
        <v>34</v>
      </c>
      <c r="J9">
        <f t="shared" si="4"/>
        <v>34</v>
      </c>
      <c r="L9">
        <f t="shared" si="5"/>
        <v>35</v>
      </c>
    </row>
    <row r="10" spans="1:12" x14ac:dyDescent="0.35">
      <c r="A10" s="1" t="s">
        <v>53</v>
      </c>
      <c r="B10">
        <v>259</v>
      </c>
      <c r="C10">
        <v>174</v>
      </c>
      <c r="D10">
        <v>69138</v>
      </c>
      <c r="E10">
        <v>0</v>
      </c>
      <c r="F10">
        <v>73150.504784185003</v>
      </c>
      <c r="G10">
        <f t="shared" si="1"/>
        <v>3.5406454236252283</v>
      </c>
      <c r="H10">
        <f t="shared" si="2"/>
        <v>5</v>
      </c>
      <c r="I10">
        <f t="shared" si="3"/>
        <v>5</v>
      </c>
      <c r="J10">
        <f t="shared" si="4"/>
        <v>5</v>
      </c>
      <c r="L10">
        <f t="shared" si="5"/>
        <v>7</v>
      </c>
    </row>
    <row r="11" spans="1:12" x14ac:dyDescent="0.35">
      <c r="A11" s="1" t="s">
        <v>55</v>
      </c>
      <c r="B11">
        <v>162</v>
      </c>
      <c r="C11">
        <v>83</v>
      </c>
      <c r="D11">
        <v>47050</v>
      </c>
      <c r="E11">
        <v>1</v>
      </c>
      <c r="F11">
        <v>62240.882371249798</v>
      </c>
      <c r="G11">
        <f t="shared" si="1"/>
        <v>2.6027908639487856</v>
      </c>
      <c r="H11">
        <f t="shared" si="2"/>
        <v>10</v>
      </c>
      <c r="I11">
        <f t="shared" si="3"/>
        <v>10</v>
      </c>
      <c r="J11">
        <f t="shared" si="4"/>
        <v>10</v>
      </c>
      <c r="L11">
        <f t="shared" si="5"/>
        <v>11</v>
      </c>
    </row>
    <row r="12" spans="1:12" x14ac:dyDescent="0.35">
      <c r="A12" s="1" t="s">
        <v>57</v>
      </c>
      <c r="B12">
        <v>132</v>
      </c>
      <c r="C12">
        <v>73</v>
      </c>
      <c r="D12">
        <v>31444</v>
      </c>
      <c r="E12">
        <v>0</v>
      </c>
      <c r="F12">
        <v>71714.576505641497</v>
      </c>
      <c r="G12">
        <f t="shared" si="1"/>
        <v>1.8406299867031368</v>
      </c>
      <c r="H12">
        <f t="shared" si="2"/>
        <v>11</v>
      </c>
      <c r="I12">
        <f t="shared" si="3"/>
        <v>11</v>
      </c>
      <c r="J12">
        <f t="shared" si="4"/>
        <v>12</v>
      </c>
      <c r="L12">
        <f t="shared" si="5"/>
        <v>8</v>
      </c>
    </row>
    <row r="13" spans="1:12" x14ac:dyDescent="0.35">
      <c r="A13" s="1" t="s">
        <v>59</v>
      </c>
      <c r="B13">
        <v>374</v>
      </c>
      <c r="C13">
        <v>189</v>
      </c>
      <c r="D13">
        <v>74836</v>
      </c>
      <c r="E13">
        <v>4</v>
      </c>
      <c r="F13">
        <v>146677.23411907701</v>
      </c>
      <c r="G13">
        <f t="shared" si="1"/>
        <v>2.549816283666595</v>
      </c>
      <c r="H13">
        <f t="shared" si="2"/>
        <v>4</v>
      </c>
      <c r="I13">
        <f t="shared" si="3"/>
        <v>4</v>
      </c>
      <c r="J13">
        <f t="shared" si="4"/>
        <v>4</v>
      </c>
      <c r="L13">
        <f t="shared" si="5"/>
        <v>3</v>
      </c>
    </row>
    <row r="14" spans="1:12" x14ac:dyDescent="0.35">
      <c r="A14" s="1" t="s">
        <v>61</v>
      </c>
      <c r="B14">
        <v>473</v>
      </c>
      <c r="C14">
        <v>323</v>
      </c>
      <c r="D14">
        <v>139770</v>
      </c>
      <c r="E14">
        <v>5</v>
      </c>
      <c r="F14">
        <v>197653.546807848</v>
      </c>
      <c r="G14">
        <f t="shared" si="1"/>
        <v>2.3930762065192503</v>
      </c>
      <c r="H14">
        <f t="shared" si="2"/>
        <v>2</v>
      </c>
      <c r="I14">
        <f t="shared" si="3"/>
        <v>2</v>
      </c>
      <c r="J14">
        <f t="shared" si="4"/>
        <v>2</v>
      </c>
      <c r="L14">
        <f t="shared" si="5"/>
        <v>2</v>
      </c>
    </row>
    <row r="15" spans="1:12" x14ac:dyDescent="0.35">
      <c r="A15" s="1" t="s">
        <v>63</v>
      </c>
      <c r="B15">
        <v>63</v>
      </c>
      <c r="C15">
        <v>34</v>
      </c>
      <c r="D15">
        <v>13622</v>
      </c>
      <c r="E15">
        <v>1</v>
      </c>
      <c r="F15">
        <v>21046.766478312202</v>
      </c>
      <c r="G15">
        <f t="shared" si="1"/>
        <v>2.9933339197220068</v>
      </c>
      <c r="H15">
        <f t="shared" si="2"/>
        <v>25</v>
      </c>
      <c r="I15">
        <f t="shared" si="3"/>
        <v>23</v>
      </c>
      <c r="J15">
        <f t="shared" si="4"/>
        <v>25</v>
      </c>
      <c r="L15">
        <f t="shared" si="5"/>
        <v>26</v>
      </c>
    </row>
    <row r="16" spans="1:12" x14ac:dyDescent="0.35">
      <c r="A16" s="1" t="s">
        <v>65</v>
      </c>
      <c r="B16">
        <v>18</v>
      </c>
      <c r="C16">
        <v>17</v>
      </c>
      <c r="D16">
        <v>3303</v>
      </c>
      <c r="E16">
        <v>0</v>
      </c>
      <c r="F16">
        <v>12402.5714074399</v>
      </c>
      <c r="G16">
        <f t="shared" si="1"/>
        <v>1.4513119423930414</v>
      </c>
      <c r="H16">
        <f t="shared" si="2"/>
        <v>37</v>
      </c>
      <c r="I16">
        <f t="shared" si="3"/>
        <v>32</v>
      </c>
      <c r="J16">
        <f t="shared" si="4"/>
        <v>37</v>
      </c>
      <c r="L16">
        <f t="shared" si="5"/>
        <v>34</v>
      </c>
    </row>
    <row r="17" spans="1:12" x14ac:dyDescent="0.35">
      <c r="A17" s="1" t="s">
        <v>67</v>
      </c>
      <c r="B17">
        <v>51</v>
      </c>
      <c r="C17">
        <v>28</v>
      </c>
      <c r="D17">
        <v>13253</v>
      </c>
      <c r="E17">
        <v>0</v>
      </c>
      <c r="F17">
        <v>20220.703686492601</v>
      </c>
      <c r="G17">
        <f t="shared" si="1"/>
        <v>2.5221674176486704</v>
      </c>
      <c r="H17">
        <f t="shared" si="2"/>
        <v>26</v>
      </c>
      <c r="I17">
        <f t="shared" si="3"/>
        <v>26</v>
      </c>
      <c r="J17">
        <f t="shared" si="4"/>
        <v>26</v>
      </c>
      <c r="L17">
        <f t="shared" si="5"/>
        <v>28</v>
      </c>
    </row>
    <row r="18" spans="1:12" x14ac:dyDescent="0.35">
      <c r="A18" s="1" t="s">
        <v>69</v>
      </c>
      <c r="B18">
        <v>75</v>
      </c>
      <c r="C18">
        <v>34</v>
      </c>
      <c r="D18">
        <v>17155</v>
      </c>
      <c r="E18">
        <v>0</v>
      </c>
      <c r="F18">
        <v>40100.7066887244</v>
      </c>
      <c r="G18">
        <f t="shared" si="1"/>
        <v>1.870291229084216</v>
      </c>
      <c r="H18">
        <f t="shared" si="2"/>
        <v>22</v>
      </c>
      <c r="I18">
        <f t="shared" si="3"/>
        <v>23</v>
      </c>
      <c r="J18">
        <f t="shared" si="4"/>
        <v>21</v>
      </c>
      <c r="L18">
        <f t="shared" si="5"/>
        <v>14</v>
      </c>
    </row>
    <row r="19" spans="1:12" x14ac:dyDescent="0.35">
      <c r="A19" s="1" t="s">
        <v>71</v>
      </c>
      <c r="B19">
        <v>51</v>
      </c>
      <c r="C19">
        <v>35</v>
      </c>
      <c r="D19">
        <v>9546</v>
      </c>
      <c r="E19">
        <v>0</v>
      </c>
      <c r="F19">
        <v>28326.011213487502</v>
      </c>
      <c r="G19">
        <f t="shared" si="1"/>
        <v>1.8004652902105829</v>
      </c>
      <c r="H19">
        <f t="shared" si="2"/>
        <v>26</v>
      </c>
      <c r="I19">
        <f t="shared" si="3"/>
        <v>22</v>
      </c>
      <c r="J19">
        <f t="shared" si="4"/>
        <v>30</v>
      </c>
      <c r="L19">
        <f t="shared" si="5"/>
        <v>19</v>
      </c>
    </row>
    <row r="20" spans="1:12" x14ac:dyDescent="0.35">
      <c r="A20" s="1" t="s">
        <v>73</v>
      </c>
      <c r="B20">
        <v>20</v>
      </c>
      <c r="C20">
        <v>6</v>
      </c>
      <c r="D20">
        <v>5691</v>
      </c>
      <c r="E20">
        <v>0</v>
      </c>
      <c r="F20">
        <v>27942.442902766001</v>
      </c>
      <c r="G20">
        <f t="shared" si="1"/>
        <v>0.71575703203889218</v>
      </c>
      <c r="H20">
        <f t="shared" si="2"/>
        <v>35</v>
      </c>
      <c r="I20">
        <f t="shared" si="3"/>
        <v>36</v>
      </c>
      <c r="J20">
        <f t="shared" si="4"/>
        <v>36</v>
      </c>
      <c r="L20">
        <f t="shared" si="5"/>
        <v>21</v>
      </c>
    </row>
    <row r="21" spans="1:12" x14ac:dyDescent="0.35">
      <c r="A21" s="1" t="s">
        <v>75</v>
      </c>
      <c r="B21">
        <v>76</v>
      </c>
      <c r="C21">
        <v>33</v>
      </c>
      <c r="D21">
        <v>16752</v>
      </c>
      <c r="E21">
        <v>0</v>
      </c>
      <c r="F21">
        <v>68489.998018273502</v>
      </c>
      <c r="G21">
        <f t="shared" si="1"/>
        <v>1.1096510760552627</v>
      </c>
      <c r="H21">
        <f t="shared" si="2"/>
        <v>20</v>
      </c>
      <c r="I21">
        <f t="shared" si="3"/>
        <v>25</v>
      </c>
      <c r="J21">
        <f t="shared" si="4"/>
        <v>22</v>
      </c>
      <c r="L21">
        <f t="shared" si="5"/>
        <v>9</v>
      </c>
    </row>
    <row r="22" spans="1:12" x14ac:dyDescent="0.35">
      <c r="A22" s="1" t="s">
        <v>77</v>
      </c>
      <c r="B22">
        <v>47</v>
      </c>
      <c r="C22">
        <v>17</v>
      </c>
      <c r="D22">
        <v>12863</v>
      </c>
      <c r="E22">
        <v>0</v>
      </c>
      <c r="F22">
        <v>20185.390838397201</v>
      </c>
      <c r="G22">
        <f t="shared" si="1"/>
        <v>2.3284166443086809</v>
      </c>
      <c r="H22">
        <f t="shared" si="2"/>
        <v>28</v>
      </c>
      <c r="I22">
        <f t="shared" si="3"/>
        <v>32</v>
      </c>
      <c r="J22">
        <f t="shared" si="4"/>
        <v>27</v>
      </c>
      <c r="L22">
        <f t="shared" si="5"/>
        <v>29</v>
      </c>
    </row>
    <row r="23" spans="1:12" x14ac:dyDescent="0.35">
      <c r="A23" s="1" t="s">
        <v>79</v>
      </c>
      <c r="B23">
        <v>35</v>
      </c>
      <c r="C23">
        <v>19</v>
      </c>
      <c r="D23">
        <v>6254</v>
      </c>
      <c r="E23">
        <v>0</v>
      </c>
      <c r="F23">
        <v>19594.996062007802</v>
      </c>
      <c r="G23">
        <f t="shared" si="1"/>
        <v>1.7861703002768414</v>
      </c>
      <c r="H23">
        <f t="shared" si="2"/>
        <v>32</v>
      </c>
      <c r="I23">
        <f t="shared" si="3"/>
        <v>31</v>
      </c>
      <c r="J23">
        <f t="shared" si="4"/>
        <v>35</v>
      </c>
      <c r="L23">
        <f t="shared" si="5"/>
        <v>30</v>
      </c>
    </row>
    <row r="24" spans="1:12" x14ac:dyDescent="0.35">
      <c r="A24" s="1" t="s">
        <v>81</v>
      </c>
      <c r="B24">
        <v>72</v>
      </c>
      <c r="C24">
        <v>48</v>
      </c>
      <c r="D24">
        <v>16332</v>
      </c>
      <c r="E24">
        <v>0</v>
      </c>
      <c r="F24">
        <v>29350.714352340601</v>
      </c>
      <c r="G24">
        <f t="shared" si="1"/>
        <v>2.4530919123696999</v>
      </c>
      <c r="H24">
        <f t="shared" si="2"/>
        <v>24</v>
      </c>
      <c r="I24">
        <f t="shared" si="3"/>
        <v>19</v>
      </c>
      <c r="J24">
        <f t="shared" si="4"/>
        <v>23</v>
      </c>
      <c r="L24">
        <f t="shared" si="5"/>
        <v>17</v>
      </c>
    </row>
    <row r="25" spans="1:12" x14ac:dyDescent="0.35">
      <c r="A25" s="1" t="s">
        <v>83</v>
      </c>
      <c r="B25">
        <v>40</v>
      </c>
      <c r="C25">
        <v>25</v>
      </c>
      <c r="D25">
        <v>11530</v>
      </c>
      <c r="E25">
        <v>0</v>
      </c>
      <c r="F25">
        <v>20310.956794286401</v>
      </c>
      <c r="G25">
        <f t="shared" si="1"/>
        <v>1.9693803893695567</v>
      </c>
      <c r="H25">
        <f t="shared" si="2"/>
        <v>30</v>
      </c>
      <c r="I25">
        <f t="shared" si="3"/>
        <v>28</v>
      </c>
      <c r="J25">
        <f t="shared" si="4"/>
        <v>28</v>
      </c>
      <c r="L25">
        <f t="shared" si="5"/>
        <v>27</v>
      </c>
    </row>
    <row r="26" spans="1:12" x14ac:dyDescent="0.35">
      <c r="A26" s="1" t="s">
        <v>85</v>
      </c>
      <c r="B26">
        <v>1071</v>
      </c>
      <c r="C26">
        <v>664</v>
      </c>
      <c r="D26">
        <v>276260</v>
      </c>
      <c r="E26">
        <v>12</v>
      </c>
      <c r="F26">
        <v>639651.50796726195</v>
      </c>
      <c r="G26">
        <f t="shared" si="1"/>
        <v>1.6743492146270607</v>
      </c>
      <c r="H26">
        <f t="shared" si="2"/>
        <v>1</v>
      </c>
      <c r="I26">
        <f t="shared" si="3"/>
        <v>1</v>
      </c>
      <c r="J26">
        <f t="shared" si="4"/>
        <v>1</v>
      </c>
      <c r="L26">
        <f t="shared" si="5"/>
        <v>1</v>
      </c>
    </row>
    <row r="27" spans="1:12" x14ac:dyDescent="0.35">
      <c r="A27" s="1" t="s">
        <v>88</v>
      </c>
      <c r="B27">
        <v>76</v>
      </c>
      <c r="C27">
        <v>43</v>
      </c>
      <c r="D27">
        <v>20063</v>
      </c>
      <c r="E27">
        <v>0</v>
      </c>
      <c r="F27">
        <v>27657.9792090745</v>
      </c>
      <c r="G27">
        <f t="shared" si="1"/>
        <v>2.7478507892964439</v>
      </c>
      <c r="H27">
        <f t="shared" si="2"/>
        <v>20</v>
      </c>
      <c r="I27">
        <f t="shared" si="3"/>
        <v>20</v>
      </c>
      <c r="J27">
        <f t="shared" si="4"/>
        <v>19</v>
      </c>
      <c r="L27">
        <f t="shared" si="5"/>
        <v>22</v>
      </c>
    </row>
    <row r="28" spans="1:12" x14ac:dyDescent="0.35">
      <c r="A28" s="1" t="s">
        <v>90</v>
      </c>
      <c r="B28">
        <v>123</v>
      </c>
      <c r="C28">
        <v>72</v>
      </c>
      <c r="D28">
        <v>28013</v>
      </c>
      <c r="E28">
        <v>0</v>
      </c>
      <c r="F28">
        <v>28680.354680864399</v>
      </c>
      <c r="G28">
        <f t="shared" si="1"/>
        <v>4.2886498918392348</v>
      </c>
      <c r="H28">
        <f t="shared" si="2"/>
        <v>13</v>
      </c>
      <c r="I28">
        <f t="shared" si="3"/>
        <v>13</v>
      </c>
      <c r="J28">
        <f t="shared" si="4"/>
        <v>15</v>
      </c>
      <c r="L28">
        <f t="shared" si="5"/>
        <v>18</v>
      </c>
    </row>
    <row r="29" spans="1:12" x14ac:dyDescent="0.35">
      <c r="A29" s="1" t="s">
        <v>92</v>
      </c>
      <c r="B29">
        <v>103</v>
      </c>
      <c r="C29">
        <v>58</v>
      </c>
      <c r="D29">
        <v>17227</v>
      </c>
      <c r="E29">
        <v>0</v>
      </c>
      <c r="F29">
        <v>24320.565343380102</v>
      </c>
      <c r="G29">
        <f t="shared" si="1"/>
        <v>4.2350989191966262</v>
      </c>
      <c r="H29">
        <f t="shared" si="2"/>
        <v>15</v>
      </c>
      <c r="I29">
        <f t="shared" si="3"/>
        <v>15</v>
      </c>
      <c r="J29">
        <f t="shared" si="4"/>
        <v>20</v>
      </c>
      <c r="L29">
        <f t="shared" si="5"/>
        <v>23</v>
      </c>
    </row>
    <row r="30" spans="1:12" x14ac:dyDescent="0.35">
      <c r="A30" s="1" t="s">
        <v>94</v>
      </c>
      <c r="B30">
        <v>93</v>
      </c>
      <c r="C30">
        <v>64</v>
      </c>
      <c r="D30">
        <v>28568</v>
      </c>
      <c r="E30">
        <v>0</v>
      </c>
      <c r="F30">
        <v>19493.213165795401</v>
      </c>
      <c r="G30">
        <f t="shared" si="1"/>
        <v>4.7708912434809063</v>
      </c>
      <c r="H30">
        <f t="shared" si="2"/>
        <v>17</v>
      </c>
      <c r="I30">
        <f t="shared" si="3"/>
        <v>14</v>
      </c>
      <c r="J30">
        <f t="shared" si="4"/>
        <v>14</v>
      </c>
      <c r="L30">
        <f t="shared" si="5"/>
        <v>31</v>
      </c>
    </row>
    <row r="31" spans="1:12" x14ac:dyDescent="0.35">
      <c r="A31" s="1" t="s">
        <v>96</v>
      </c>
      <c r="B31">
        <v>85</v>
      </c>
      <c r="C31">
        <v>49</v>
      </c>
      <c r="D31">
        <v>24723</v>
      </c>
      <c r="E31">
        <v>0</v>
      </c>
      <c r="F31">
        <v>36400.719995083302</v>
      </c>
      <c r="G31">
        <f t="shared" si="1"/>
        <v>2.3351186463202125</v>
      </c>
      <c r="H31">
        <f t="shared" si="2"/>
        <v>18</v>
      </c>
      <c r="I31">
        <f t="shared" si="3"/>
        <v>18</v>
      </c>
      <c r="J31">
        <f t="shared" si="4"/>
        <v>17</v>
      </c>
      <c r="L31">
        <f t="shared" si="5"/>
        <v>15</v>
      </c>
    </row>
    <row r="32" spans="1:12" x14ac:dyDescent="0.35">
      <c r="A32" s="1" t="s">
        <v>98</v>
      </c>
      <c r="B32">
        <v>95</v>
      </c>
      <c r="C32">
        <v>53</v>
      </c>
      <c r="D32">
        <v>29660</v>
      </c>
      <c r="E32">
        <v>0</v>
      </c>
      <c r="F32">
        <v>23896.474890804999</v>
      </c>
      <c r="G32">
        <f t="shared" si="1"/>
        <v>3.9754817576275467</v>
      </c>
      <c r="H32">
        <f t="shared" si="2"/>
        <v>16</v>
      </c>
      <c r="I32">
        <f t="shared" si="3"/>
        <v>17</v>
      </c>
      <c r="J32">
        <f t="shared" si="4"/>
        <v>13</v>
      </c>
      <c r="L32">
        <f t="shared" si="5"/>
        <v>24</v>
      </c>
    </row>
    <row r="33" spans="1:12" x14ac:dyDescent="0.35">
      <c r="A33" s="1" t="s">
        <v>100</v>
      </c>
      <c r="B33">
        <v>386</v>
      </c>
      <c r="C33">
        <v>242</v>
      </c>
      <c r="D33">
        <v>92670</v>
      </c>
      <c r="E33">
        <v>2</v>
      </c>
      <c r="F33">
        <v>144885.150213015</v>
      </c>
      <c r="G33">
        <f t="shared" si="1"/>
        <v>2.6641791752466686</v>
      </c>
      <c r="H33">
        <f t="shared" si="2"/>
        <v>3</v>
      </c>
      <c r="I33">
        <f t="shared" si="3"/>
        <v>3</v>
      </c>
      <c r="J33">
        <f t="shared" si="4"/>
        <v>3</v>
      </c>
      <c r="L33">
        <f t="shared" si="5"/>
        <v>4</v>
      </c>
    </row>
    <row r="34" spans="1:12" x14ac:dyDescent="0.35">
      <c r="A34" s="1" t="s">
        <v>102</v>
      </c>
      <c r="B34">
        <v>19</v>
      </c>
      <c r="C34">
        <v>6</v>
      </c>
      <c r="D34">
        <v>7176</v>
      </c>
      <c r="F34">
        <v>8075.2526986561697</v>
      </c>
      <c r="G34">
        <f t="shared" si="1"/>
        <v>2.3528675459483583</v>
      </c>
      <c r="H34">
        <f t="shared" si="2"/>
        <v>36</v>
      </c>
      <c r="I34">
        <f t="shared" si="3"/>
        <v>36</v>
      </c>
      <c r="J34">
        <f t="shared" si="4"/>
        <v>33</v>
      </c>
      <c r="L34">
        <f t="shared" si="5"/>
        <v>37</v>
      </c>
    </row>
    <row r="35" spans="1:12" x14ac:dyDescent="0.35">
      <c r="A35" s="1" t="s">
        <v>104</v>
      </c>
      <c r="B35">
        <v>38</v>
      </c>
      <c r="C35">
        <v>22</v>
      </c>
      <c r="D35">
        <v>9582</v>
      </c>
      <c r="E35">
        <v>1</v>
      </c>
      <c r="F35">
        <v>14477.0893012177</v>
      </c>
      <c r="G35">
        <f t="shared" si="1"/>
        <v>2.6248370241664349</v>
      </c>
      <c r="H35">
        <f t="shared" si="2"/>
        <v>31</v>
      </c>
      <c r="I35">
        <f t="shared" si="3"/>
        <v>29</v>
      </c>
      <c r="J35">
        <f t="shared" si="4"/>
        <v>29</v>
      </c>
      <c r="L35">
        <f t="shared" si="5"/>
        <v>33</v>
      </c>
    </row>
    <row r="36" spans="1:12" x14ac:dyDescent="0.35">
      <c r="A36" s="1" t="s">
        <v>107</v>
      </c>
      <c r="B36">
        <v>227</v>
      </c>
      <c r="C36">
        <v>89</v>
      </c>
      <c r="D36">
        <v>61506</v>
      </c>
      <c r="E36">
        <v>1</v>
      </c>
      <c r="F36">
        <v>86099.362112329196</v>
      </c>
      <c r="G36">
        <f t="shared" si="1"/>
        <v>2.6364887547464679</v>
      </c>
      <c r="H36">
        <f t="shared" si="2"/>
        <v>6</v>
      </c>
      <c r="I36">
        <f t="shared" si="3"/>
        <v>8</v>
      </c>
      <c r="J36">
        <f t="shared" si="4"/>
        <v>6</v>
      </c>
      <c r="L36">
        <f t="shared" si="5"/>
        <v>6</v>
      </c>
    </row>
    <row r="37" spans="1:12" x14ac:dyDescent="0.35">
      <c r="A37" s="1" t="s">
        <v>110</v>
      </c>
      <c r="B37">
        <v>129</v>
      </c>
      <c r="C37">
        <v>58</v>
      </c>
      <c r="D37">
        <v>25674</v>
      </c>
      <c r="F37">
        <v>32488.977280495601</v>
      </c>
      <c r="G37">
        <f t="shared" si="1"/>
        <v>3.9705774326557126</v>
      </c>
      <c r="H37">
        <f t="shared" si="2"/>
        <v>12</v>
      </c>
      <c r="I37">
        <f t="shared" si="3"/>
        <v>15</v>
      </c>
      <c r="J37">
        <f t="shared" si="4"/>
        <v>16</v>
      </c>
      <c r="L37">
        <f t="shared" si="5"/>
        <v>16</v>
      </c>
    </row>
    <row r="38" spans="1:12" x14ac:dyDescent="0.35">
      <c r="A38" s="1" t="s">
        <v>112</v>
      </c>
      <c r="B38">
        <v>207</v>
      </c>
      <c r="C38">
        <v>117</v>
      </c>
      <c r="D38">
        <v>57099</v>
      </c>
      <c r="E38">
        <v>1</v>
      </c>
      <c r="F38">
        <v>63282.275718937402</v>
      </c>
      <c r="G38">
        <f t="shared" si="1"/>
        <v>3.2710580908842801</v>
      </c>
      <c r="H38">
        <f t="shared" si="2"/>
        <v>7</v>
      </c>
      <c r="I38">
        <f t="shared" si="3"/>
        <v>6</v>
      </c>
      <c r="J38">
        <f t="shared" si="4"/>
        <v>7</v>
      </c>
      <c r="L38">
        <f t="shared" si="5"/>
        <v>10</v>
      </c>
    </row>
    <row r="39" spans="1:12" x14ac:dyDescent="0.35">
      <c r="A39" s="1" t="s">
        <v>114</v>
      </c>
      <c r="B39">
        <v>120</v>
      </c>
      <c r="C39">
        <v>73</v>
      </c>
      <c r="D39">
        <v>38564</v>
      </c>
      <c r="F39">
        <v>43915.666498368199</v>
      </c>
      <c r="G39">
        <f t="shared" si="1"/>
        <v>2.7325100486510641</v>
      </c>
      <c r="H39">
        <f t="shared" si="2"/>
        <v>14</v>
      </c>
      <c r="I39">
        <f t="shared" si="3"/>
        <v>11</v>
      </c>
      <c r="J39">
        <f t="shared" si="4"/>
        <v>11</v>
      </c>
      <c r="L39">
        <f t="shared" si="5"/>
        <v>12</v>
      </c>
    </row>
    <row r="40" spans="1:12" x14ac:dyDescent="0.35">
      <c r="A40" s="1" t="s">
        <v>116</v>
      </c>
      <c r="B40">
        <v>166</v>
      </c>
      <c r="C40">
        <v>117</v>
      </c>
      <c r="D40">
        <v>55567</v>
      </c>
      <c r="E40">
        <v>1</v>
      </c>
      <c r="F40">
        <v>42538.442012210697</v>
      </c>
      <c r="G40">
        <f t="shared" si="1"/>
        <v>3.9023526050236996</v>
      </c>
      <c r="H40">
        <f t="shared" si="2"/>
        <v>9</v>
      </c>
      <c r="I40">
        <f t="shared" si="3"/>
        <v>6</v>
      </c>
      <c r="J40">
        <f t="shared" si="4"/>
        <v>8</v>
      </c>
      <c r="L40">
        <f t="shared" si="5"/>
        <v>13</v>
      </c>
    </row>
    <row r="41" spans="1:12" x14ac:dyDescent="0.35">
      <c r="A41" s="1" t="s">
        <v>18</v>
      </c>
      <c r="B41">
        <v>542</v>
      </c>
      <c r="C41">
        <v>356</v>
      </c>
      <c r="D41">
        <v>139482</v>
      </c>
      <c r="F41">
        <v>163093.79</v>
      </c>
      <c r="G41">
        <f t="shared" si="1"/>
        <v>3.3232411853326846</v>
      </c>
      <c r="H41">
        <f>RANK(B41,B$41:B$52)</f>
        <v>3</v>
      </c>
      <c r="I41">
        <f t="shared" ref="I41:L52" si="6">RANK(C41,C$41:C$52)</f>
        <v>3</v>
      </c>
      <c r="J41">
        <f t="shared" si="6"/>
        <v>3</v>
      </c>
      <c r="L41">
        <f t="shared" si="6"/>
        <v>6</v>
      </c>
    </row>
    <row r="42" spans="1:12" x14ac:dyDescent="0.35">
      <c r="A42" s="1" t="s">
        <v>20</v>
      </c>
      <c r="B42">
        <v>346</v>
      </c>
      <c r="C42">
        <v>180</v>
      </c>
      <c r="D42">
        <v>68886</v>
      </c>
      <c r="F42">
        <v>81830.850000000006</v>
      </c>
      <c r="G42">
        <f t="shared" si="1"/>
        <v>4.228234217290912</v>
      </c>
      <c r="H42">
        <f t="shared" ref="H42:H52" si="7">RANK(B42,B$41:B$52)</f>
        <v>7</v>
      </c>
      <c r="I42">
        <f t="shared" si="6"/>
        <v>7</v>
      </c>
      <c r="J42">
        <f t="shared" si="6"/>
        <v>8</v>
      </c>
      <c r="L42">
        <f t="shared" si="6"/>
        <v>9</v>
      </c>
    </row>
    <row r="43" spans="1:12" x14ac:dyDescent="0.35">
      <c r="A43" s="1" t="s">
        <v>22</v>
      </c>
      <c r="B43">
        <v>211</v>
      </c>
      <c r="C43">
        <v>99</v>
      </c>
      <c r="D43">
        <v>57438</v>
      </c>
      <c r="F43">
        <v>70778.77</v>
      </c>
      <c r="G43">
        <f t="shared" si="1"/>
        <v>2.9811199036095144</v>
      </c>
      <c r="H43">
        <f t="shared" si="7"/>
        <v>10</v>
      </c>
      <c r="I43">
        <f t="shared" si="6"/>
        <v>10</v>
      </c>
      <c r="J43">
        <f t="shared" si="6"/>
        <v>9</v>
      </c>
      <c r="L43">
        <f t="shared" si="6"/>
        <v>10</v>
      </c>
    </row>
    <row r="44" spans="1:12" x14ac:dyDescent="0.35">
      <c r="A44" s="1" t="s">
        <v>24</v>
      </c>
      <c r="B44">
        <v>103</v>
      </c>
      <c r="C44">
        <v>36</v>
      </c>
      <c r="D44">
        <v>23989</v>
      </c>
      <c r="F44">
        <v>35025.760000000002</v>
      </c>
      <c r="G44">
        <f t="shared" si="1"/>
        <v>2.940692792961523</v>
      </c>
      <c r="H44">
        <f t="shared" si="7"/>
        <v>12</v>
      </c>
      <c r="I44">
        <f t="shared" si="6"/>
        <v>12</v>
      </c>
      <c r="J44">
        <f t="shared" si="6"/>
        <v>12</v>
      </c>
      <c r="L44">
        <f t="shared" si="6"/>
        <v>12</v>
      </c>
    </row>
    <row r="45" spans="1:12" x14ac:dyDescent="0.35">
      <c r="A45" s="1" t="s">
        <v>26</v>
      </c>
      <c r="B45">
        <v>412</v>
      </c>
      <c r="C45">
        <v>188</v>
      </c>
      <c r="D45">
        <v>117868</v>
      </c>
      <c r="E45">
        <v>2</v>
      </c>
      <c r="F45">
        <v>150628.04999999999</v>
      </c>
      <c r="G45">
        <f t="shared" si="1"/>
        <v>2.7352143242908613</v>
      </c>
      <c r="H45">
        <f t="shared" si="7"/>
        <v>6</v>
      </c>
      <c r="I45">
        <f t="shared" si="6"/>
        <v>6</v>
      </c>
      <c r="J45">
        <f t="shared" si="6"/>
        <v>5</v>
      </c>
      <c r="L45">
        <f t="shared" si="6"/>
        <v>7</v>
      </c>
    </row>
    <row r="46" spans="1:12" x14ac:dyDescent="0.35">
      <c r="A46" s="1" t="s">
        <v>28</v>
      </c>
      <c r="B46">
        <v>948</v>
      </c>
      <c r="C46">
        <v>616</v>
      </c>
      <c r="D46">
        <v>279767</v>
      </c>
      <c r="E46">
        <v>8</v>
      </c>
      <c r="F46">
        <v>350327.69</v>
      </c>
      <c r="G46">
        <f t="shared" si="1"/>
        <v>2.7060378812762416</v>
      </c>
      <c r="H46">
        <f t="shared" si="7"/>
        <v>2</v>
      </c>
      <c r="I46">
        <f t="shared" si="6"/>
        <v>2</v>
      </c>
      <c r="J46">
        <f t="shared" si="6"/>
        <v>2</v>
      </c>
      <c r="L46">
        <f t="shared" si="6"/>
        <v>2</v>
      </c>
    </row>
    <row r="47" spans="1:12" x14ac:dyDescent="0.35">
      <c r="A47" s="1" t="s">
        <v>30</v>
      </c>
      <c r="B47">
        <v>528</v>
      </c>
      <c r="C47">
        <v>317</v>
      </c>
      <c r="D47">
        <v>135327</v>
      </c>
      <c r="E47">
        <v>2</v>
      </c>
      <c r="F47">
        <v>199547.86</v>
      </c>
      <c r="G47">
        <f t="shared" si="1"/>
        <v>2.6459817709896765</v>
      </c>
      <c r="H47">
        <f t="shared" si="7"/>
        <v>4</v>
      </c>
      <c r="I47">
        <f t="shared" si="6"/>
        <v>4</v>
      </c>
      <c r="J47">
        <f t="shared" si="6"/>
        <v>4</v>
      </c>
      <c r="L47">
        <f t="shared" si="6"/>
        <v>4</v>
      </c>
    </row>
    <row r="48" spans="1:12" x14ac:dyDescent="0.35">
      <c r="A48" s="1" t="s">
        <v>32</v>
      </c>
      <c r="B48">
        <v>132</v>
      </c>
      <c r="C48">
        <v>86</v>
      </c>
      <c r="D48">
        <v>30866</v>
      </c>
      <c r="E48">
        <v>1</v>
      </c>
      <c r="F48">
        <v>55476.23</v>
      </c>
      <c r="G48">
        <f t="shared" si="1"/>
        <v>2.3793974464378707</v>
      </c>
      <c r="H48">
        <f t="shared" si="7"/>
        <v>11</v>
      </c>
      <c r="I48">
        <f t="shared" si="6"/>
        <v>11</v>
      </c>
      <c r="J48">
        <f t="shared" si="6"/>
        <v>11</v>
      </c>
      <c r="L48">
        <f t="shared" si="6"/>
        <v>11</v>
      </c>
    </row>
    <row r="49" spans="1:12" x14ac:dyDescent="0.35">
      <c r="A49" s="1" t="s">
        <v>34</v>
      </c>
      <c r="B49">
        <v>475</v>
      </c>
      <c r="C49">
        <v>233</v>
      </c>
      <c r="D49">
        <v>98207</v>
      </c>
      <c r="E49">
        <v>4</v>
      </c>
      <c r="F49">
        <v>184926.33</v>
      </c>
      <c r="G49">
        <f t="shared" si="1"/>
        <v>2.5685904219263964</v>
      </c>
      <c r="H49">
        <f t="shared" si="7"/>
        <v>5</v>
      </c>
      <c r="I49">
        <f t="shared" si="6"/>
        <v>5</v>
      </c>
      <c r="J49">
        <f t="shared" si="6"/>
        <v>6</v>
      </c>
      <c r="L49">
        <f t="shared" si="6"/>
        <v>5</v>
      </c>
    </row>
    <row r="50" spans="1:12" x14ac:dyDescent="0.35">
      <c r="A50" s="1" t="s">
        <v>36</v>
      </c>
      <c r="B50">
        <v>1084</v>
      </c>
      <c r="C50">
        <v>667</v>
      </c>
      <c r="D50">
        <v>285539</v>
      </c>
      <c r="E50">
        <v>13</v>
      </c>
      <c r="F50">
        <v>653120.76</v>
      </c>
      <c r="G50">
        <f t="shared" si="1"/>
        <v>1.659723693364149</v>
      </c>
      <c r="H50">
        <f t="shared" si="7"/>
        <v>1</v>
      </c>
      <c r="I50">
        <f t="shared" si="6"/>
        <v>1</v>
      </c>
      <c r="J50">
        <f t="shared" si="6"/>
        <v>1</v>
      </c>
      <c r="L50">
        <f t="shared" si="6"/>
        <v>1</v>
      </c>
    </row>
    <row r="51" spans="1:12" x14ac:dyDescent="0.35">
      <c r="A51" s="1" t="s">
        <v>38</v>
      </c>
      <c r="B51">
        <v>241</v>
      </c>
      <c r="C51">
        <v>133</v>
      </c>
      <c r="D51">
        <v>57124</v>
      </c>
      <c r="F51">
        <v>131101.70000000001</v>
      </c>
      <c r="G51">
        <f t="shared" si="1"/>
        <v>1.8382675434414655</v>
      </c>
      <c r="H51">
        <f t="shared" si="7"/>
        <v>9</v>
      </c>
      <c r="I51">
        <f t="shared" si="6"/>
        <v>9</v>
      </c>
      <c r="J51">
        <f t="shared" si="6"/>
        <v>10</v>
      </c>
      <c r="L51">
        <f t="shared" si="6"/>
        <v>8</v>
      </c>
    </row>
    <row r="52" spans="1:12" x14ac:dyDescent="0.35">
      <c r="A52" s="1" t="s">
        <v>40</v>
      </c>
      <c r="B52">
        <v>343</v>
      </c>
      <c r="C52">
        <v>159</v>
      </c>
      <c r="D52">
        <v>80416</v>
      </c>
      <c r="F52">
        <v>214217.79</v>
      </c>
      <c r="G52">
        <f t="shared" si="1"/>
        <v>1.6011742068667594</v>
      </c>
      <c r="H52">
        <f t="shared" si="7"/>
        <v>8</v>
      </c>
      <c r="I52">
        <f t="shared" si="6"/>
        <v>8</v>
      </c>
      <c r="J52">
        <f t="shared" si="6"/>
        <v>7</v>
      </c>
      <c r="L52">
        <f t="shared" si="6"/>
        <v>3</v>
      </c>
    </row>
    <row r="53" spans="1:12" x14ac:dyDescent="0.35">
      <c r="A53" t="s">
        <v>120</v>
      </c>
      <c r="B53">
        <v>5365</v>
      </c>
      <c r="C53">
        <v>3070</v>
      </c>
      <c r="D53">
        <v>1374909</v>
      </c>
      <c r="E53">
        <v>30</v>
      </c>
    </row>
    <row r="54" spans="1:12" x14ac:dyDescent="0.35">
      <c r="A54" t="s">
        <v>121</v>
      </c>
      <c r="B54">
        <v>408</v>
      </c>
      <c r="C54">
        <v>397</v>
      </c>
      <c r="D54">
        <v>126113</v>
      </c>
    </row>
    <row r="55" spans="1:12" x14ac:dyDescent="0.35">
      <c r="A55" t="s">
        <v>118</v>
      </c>
      <c r="B55">
        <v>5773</v>
      </c>
      <c r="C55">
        <v>3467</v>
      </c>
      <c r="D55">
        <v>1501022</v>
      </c>
      <c r="E55">
        <v>34</v>
      </c>
      <c r="F55">
        <v>2290075.5699999998</v>
      </c>
      <c r="G55">
        <f t="shared" si="1"/>
        <v>2.5208775097321352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0"/>
  <sheetViews>
    <sheetView showGridLines="0" tabSelected="1" zoomScaleNormal="100" workbookViewId="0">
      <selection activeCell="B8" sqref="B8"/>
    </sheetView>
  </sheetViews>
  <sheetFormatPr baseColWidth="10" defaultRowHeight="14.5" x14ac:dyDescent="0.35"/>
  <cols>
    <col min="1" max="1" width="9.1796875" customWidth="1"/>
    <col min="2" max="2" width="33.08984375" customWidth="1"/>
    <col min="3" max="12" width="12.6328125" customWidth="1"/>
  </cols>
  <sheetData>
    <row r="1" spans="2:17" ht="23.5" customHeight="1" thickBot="1" x14ac:dyDescent="0.4">
      <c r="C1" s="26" t="s">
        <v>9</v>
      </c>
      <c r="D1" s="27"/>
      <c r="E1" s="27"/>
      <c r="F1" s="27"/>
      <c r="G1" s="28"/>
    </row>
    <row r="3" spans="2:17" x14ac:dyDescent="0.35">
      <c r="D3" s="2"/>
    </row>
    <row r="6" spans="2:17" x14ac:dyDescent="0.35">
      <c r="B6" s="3" t="s">
        <v>132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x14ac:dyDescent="0.35">
      <c r="B7" s="9" t="s">
        <v>134</v>
      </c>
      <c r="C7" s="10"/>
      <c r="D7" s="10"/>
      <c r="E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21" x14ac:dyDescent="0.5">
      <c r="B8" s="24" t="s">
        <v>45</v>
      </c>
      <c r="C8" s="25" t="str">
        <f>INDEX(PDC!$A$16:$D$54,MATCH($B$8,PDC!$B$16:$B$54,0),1)</f>
        <v>8401</v>
      </c>
      <c r="D8" s="25" t="str">
        <f>INDEX(PDC!$A$16:$D$54,MATCH($B$8,PDC!$B$16:$B$54,0),4)</f>
        <v>Haute-Savoie</v>
      </c>
      <c r="E8" s="25" t="str">
        <f>INDEX(PDC!$A$16:$D$54,MATCH($B$8,PDC!$B$16:$B$54,0),3)</f>
        <v>74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x14ac:dyDescent="0.35">
      <c r="B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5" thickBot="1" x14ac:dyDescent="0.4"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34.5" customHeight="1" x14ac:dyDescent="0.35">
      <c r="B11" s="5"/>
      <c r="C11" s="31" t="s">
        <v>10</v>
      </c>
      <c r="D11" s="32"/>
      <c r="E11" s="35" t="s">
        <v>130</v>
      </c>
      <c r="F11" s="36"/>
      <c r="G11" s="35" t="s">
        <v>11</v>
      </c>
      <c r="H11" s="36"/>
      <c r="I11" s="35" t="s">
        <v>12</v>
      </c>
      <c r="J11" s="36"/>
      <c r="K11" s="35" t="s">
        <v>13</v>
      </c>
      <c r="L11" s="36"/>
      <c r="M11" s="4"/>
    </row>
    <row r="12" spans="2:17" x14ac:dyDescent="0.35">
      <c r="B12" s="6"/>
      <c r="C12" s="33">
        <v>2016</v>
      </c>
      <c r="D12" s="34"/>
      <c r="E12" s="37">
        <v>2018</v>
      </c>
      <c r="F12" s="38"/>
      <c r="G12" s="37">
        <v>2018</v>
      </c>
      <c r="H12" s="38"/>
      <c r="I12" s="37">
        <v>2018</v>
      </c>
      <c r="J12" s="38"/>
      <c r="K12" s="37">
        <v>2018</v>
      </c>
      <c r="L12" s="38"/>
      <c r="M12" s="4"/>
    </row>
    <row r="13" spans="2:17" x14ac:dyDescent="0.35">
      <c r="B13" s="6"/>
      <c r="C13" s="12" t="s">
        <v>128</v>
      </c>
      <c r="D13" s="22" t="s">
        <v>129</v>
      </c>
      <c r="E13" s="12" t="s">
        <v>128</v>
      </c>
      <c r="F13" s="22" t="s">
        <v>129</v>
      </c>
      <c r="G13" s="12" t="s">
        <v>128</v>
      </c>
      <c r="H13" s="22" t="s">
        <v>129</v>
      </c>
      <c r="I13" s="12" t="s">
        <v>128</v>
      </c>
      <c r="J13" s="22" t="s">
        <v>129</v>
      </c>
      <c r="K13" s="12" t="s">
        <v>128</v>
      </c>
      <c r="L13" s="22" t="s">
        <v>129</v>
      </c>
      <c r="M13" s="4"/>
    </row>
    <row r="14" spans="2:17" ht="19.5" customHeight="1" x14ac:dyDescent="0.35">
      <c r="B14" s="17" t="str">
        <f>"Zone d'emploi - "&amp;B8</f>
        <v>Zone d'emploi - Annecy</v>
      </c>
      <c r="C14" s="18">
        <f>INDEX('MP 2018 -ZE'!$A$1:$H$100,MATCH('Maladies prof 2018 - ZE'!$C$8,'MP 2018 -ZE'!$A:$A,0),MATCH('MP 2018 -ZE'!F$1,'MP 2018 -ZE'!$A$1:$H$1,0))</f>
        <v>92783.815830557607</v>
      </c>
      <c r="D14" s="19" t="str">
        <f>INDEX('MP 2018 -ZE'!$A$1:$N$100,MATCH('Maladies prof 2018 - ZE'!$C$8,'MP 2018 -ZE'!$A:$A,0),MATCH('MP 2018 -ZE'!L$1,'MP 2018 -ZE'!$A$1:$N$1,0))&amp;" sur 39"</f>
        <v>5 sur 39</v>
      </c>
      <c r="E14" s="18">
        <f>INDEX('MP 2018 -ZE'!$A$1:$H$100,MATCH('Maladies prof 2018 - ZE'!$C$8,'MP 2018 -ZE'!$A:$A,0),MATCH('MP 2018 -ZE'!B$1,'MP 2018 -ZE'!$A$1:$H$1,0))</f>
        <v>192</v>
      </c>
      <c r="F14" s="19" t="str">
        <f>INDEX('MP 2018 -ZE'!$A$1:$N$100,MATCH('Maladies prof 2018 - ZE'!$C$8,'MP 2018 -ZE'!$A:$A,0),MATCH('MP 2018 -ZE'!H$1,'MP 2018 -ZE'!$A$1:$N$1,0))&amp;" sur 39"</f>
        <v>8 sur 39</v>
      </c>
      <c r="G14" s="18">
        <f>INDEX('MP 2018 -ZE'!$A$1:$H$100,MATCH('Maladies prof 2018 - ZE'!$C$8,'MP 2018 -ZE'!$A:$A,0),MATCH('MP 2018 -ZE'!C$1,'MP 2018 -ZE'!$A$1:$H$1,0))</f>
        <v>87</v>
      </c>
      <c r="H14" s="19" t="str">
        <f>INDEX('MP 2018 -ZE'!$A$1:$N$100,MATCH('Maladies prof 2018 - ZE'!$C$8,'MP 2018 -ZE'!$A:$A,0),MATCH('MP 2018 -ZE'!I$1,'MP 2018 -ZE'!$A$1:$N$1,0))&amp;" sur 39"</f>
        <v>9 sur 39</v>
      </c>
      <c r="I14" s="18">
        <f>INDEX('MP 2018 -ZE'!$A$1:$H$100,MATCH('Maladies prof 2018 - ZE'!$C$8,'MP 2018 -ZE'!$A:$A,0),MATCH('MP 2018 -ZE'!D$1,'MP 2018 -ZE'!$A$1:$H$1,0))</f>
        <v>48853</v>
      </c>
      <c r="J14" s="19" t="str">
        <f>INDEX('MP 2018 -ZE'!$A$1:$N$100,MATCH('Maladies prof 2018 - ZE'!$C$8,'MP 2018 -ZE'!$A:$A,0),MATCH('MP 2018 -ZE'!J$1,'MP 2018 -ZE'!$A$1:$N$1,0))&amp;" sur 39"</f>
        <v>9 sur 39</v>
      </c>
      <c r="K14" s="18" t="s">
        <v>119</v>
      </c>
      <c r="L14" s="19" t="s">
        <v>135</v>
      </c>
      <c r="M14" s="29" t="str">
        <f>IF(C8="8428","La zone d'emploi de Saint Etienne comprend en majorité des communes de la Loire, mais également de la Haute-Loire.","")</f>
        <v/>
      </c>
      <c r="N14" s="30"/>
    </row>
    <row r="15" spans="2:17" ht="21" customHeight="1" thickBot="1" x14ac:dyDescent="0.4">
      <c r="B15" s="15" t="str">
        <f>D8</f>
        <v>Haute-Savoie</v>
      </c>
      <c r="C15" s="20">
        <f>INDEX('MP 2018 -ZE'!$A$1:$H$100,MATCH('Maladies prof 2018 - ZE'!$E$8,'MP 2018 -ZE'!$A:$A,0),MATCH('MP 2018 -ZE'!F$1,'MP 2018 -ZE'!$A$1:$H$1,0))</f>
        <v>214217.79</v>
      </c>
      <c r="D15" s="16" t="str">
        <f>INDEX('MP 2018 -ZE'!$A$1:$N$100,MATCH('Maladies prof 2018 - ZE'!$E$8,'MP 2018 -ZE'!$A:$A,0),MATCH('MP 2018 -ZE'!L$1,'MP 2018 -ZE'!$A$1:$N$1,0))&amp;" sur 12"</f>
        <v>3 sur 12</v>
      </c>
      <c r="E15" s="20">
        <f>INDEX('MP 2018 -ZE'!$A$1:$H$100,MATCH('Maladies prof 2018 - ZE'!$E$8,'MP 2018 -ZE'!$A:$A,0),MATCH('MP 2018 -ZE'!B$1,'MP 2018 -ZE'!$A$1:$H$1,0))</f>
        <v>343</v>
      </c>
      <c r="F15" s="16" t="str">
        <f>INDEX('MP 2018 -ZE'!$A$1:$N$100,MATCH('Maladies prof 2018 - ZE'!$E$8,'MP 2018 -ZE'!$A:$A,0),MATCH('MP 2018 -ZE'!H$1,'MP 2018 -ZE'!$A$1:$N$1,0))&amp;" sur 12"</f>
        <v>8 sur 12</v>
      </c>
      <c r="G15" s="20">
        <f>INDEX('MP 2018 -ZE'!$A$1:$H$100,MATCH('Maladies prof 2018 - ZE'!$E$8,'MP 2018 -ZE'!$A:$A,0),MATCH('MP 2018 -ZE'!C$1,'MP 2018 -ZE'!$A$1:$H$1,0))</f>
        <v>159</v>
      </c>
      <c r="H15" s="16" t="str">
        <f>INDEX('MP 2018 -ZE'!$A$1:$N$100,MATCH('Maladies prof 2018 - ZE'!$E$8,'MP 2018 -ZE'!$A:$A,0),MATCH('MP 2018 -ZE'!I$1,'MP 2018 -ZE'!$A$1:$N$1,0))&amp;" sur 12"</f>
        <v>8 sur 12</v>
      </c>
      <c r="I15" s="20">
        <f>INDEX('MP 2018 -ZE'!$A$1:$H$100,MATCH('Maladies prof 2018 - ZE'!$E$8,'MP 2018 -ZE'!$A:$A,0),MATCH('MP 2018 -ZE'!D$1,'MP 2018 -ZE'!$A$1:$H$1,0))</f>
        <v>80416</v>
      </c>
      <c r="J15" s="16" t="str">
        <f>INDEX('MP 2018 -ZE'!$A$1:$N$100,MATCH('Maladies prof 2018 - ZE'!$E$8,'MP 2018 -ZE'!$A:$A,0),MATCH('MP 2018 -ZE'!J$1,'MP 2018 -ZE'!$A$1:$N$1,0))&amp;" sur 12"</f>
        <v>7 sur 12</v>
      </c>
      <c r="K15" s="20">
        <f>IF(INDEX('MP 2018 -ZE'!$A$1:$H$100,MATCH('Maladies prof 2018 - ZE'!$E$8,'MP 2018 -ZE'!$A:$A,0),MATCH('MP 2018 -ZE'!E$1,'MP 2018 -ZE'!$A$1:$H$1,0))="",0,IF(INDEX('MP 2018 -ZE'!$A$1:$H$100,MATCH('Maladies prof 2018 - ZE'!$E$8,'MP 2018 -ZE'!$A:$A,0),MATCH('MP 2018 -ZE'!E$1,'MP 2018 -ZE'!$A$1:$H$1,0))&lt;5,"(s)",INDEX('MP 2018 -ZE'!$A$1:$H$100,MATCH('Maladies prof 2018 - ZE'!$E$8,'MP 2018 -ZE'!$A:$A,0),MATCH('MP 2018 -ZE'!E$1,'MP 2018 -ZE'!$A$1:$H$1,0))))</f>
        <v>0</v>
      </c>
      <c r="L15" s="16" t="str">
        <f>INDEX('MP 2018 -ZE'!$A$1:$N$100,MATCH('Maladies prof 2018 - ZE'!$E$8,'MP 2018 -ZE'!$A:$A,0),MATCH('MP 2018 -ZE'!L$1,'MP 2018 -ZE'!$A$1:$N$1,0))&amp;" sur 12"</f>
        <v>3 sur 12</v>
      </c>
      <c r="M15" s="29"/>
      <c r="N15" s="30"/>
    </row>
    <row r="16" spans="2:17" ht="26" customHeight="1" thickBot="1" x14ac:dyDescent="0.4">
      <c r="B16" s="14" t="s">
        <v>122</v>
      </c>
      <c r="C16" s="21">
        <v>2290075.5699999994</v>
      </c>
      <c r="D16" s="13"/>
      <c r="E16" s="21">
        <v>5773</v>
      </c>
      <c r="F16" s="13"/>
      <c r="G16" s="21">
        <v>3467</v>
      </c>
      <c r="H16" s="13"/>
      <c r="I16" s="21">
        <v>1501022</v>
      </c>
      <c r="J16" s="13"/>
      <c r="K16" s="21">
        <v>34</v>
      </c>
      <c r="L16" s="13"/>
      <c r="M16" s="29"/>
      <c r="N16" s="30"/>
    </row>
    <row r="17" spans="2:17" x14ac:dyDescent="0.35">
      <c r="B17" s="7" t="s">
        <v>133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35">
      <c r="B18" s="23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35">
      <c r="B19" s="8" t="s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x14ac:dyDescent="0.35">
      <c r="B20" s="8" t="s">
        <v>136</v>
      </c>
    </row>
  </sheetData>
  <mergeCells count="12">
    <mergeCell ref="C1:G1"/>
    <mergeCell ref="M14:N16"/>
    <mergeCell ref="C11:D11"/>
    <mergeCell ref="C12:D12"/>
    <mergeCell ref="E11:F11"/>
    <mergeCell ref="E12:F12"/>
    <mergeCell ref="G11:H11"/>
    <mergeCell ref="G12:H12"/>
    <mergeCell ref="I11:J11"/>
    <mergeCell ref="I12:J12"/>
    <mergeCell ref="K11:L11"/>
    <mergeCell ref="K12:L12"/>
  </mergeCells>
  <pageMargins left="0.25" right="0.25" top="0.75" bottom="0.75" header="0.3" footer="0.3"/>
  <pageSetup paperSize="9" scale="7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PDC!$B$16:$B$54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4" workbookViewId="0">
      <selection activeCell="E16" sqref="E16"/>
    </sheetView>
  </sheetViews>
  <sheetFormatPr baseColWidth="10" defaultRowHeight="14.5" x14ac:dyDescent="0.35"/>
  <sheetData>
    <row r="1" spans="1:4" x14ac:dyDescent="0.35">
      <c r="A1" t="s">
        <v>16</v>
      </c>
      <c r="B1" t="s">
        <v>17</v>
      </c>
    </row>
    <row r="2" spans="1:4" x14ac:dyDescent="0.35">
      <c r="A2" t="s">
        <v>18</v>
      </c>
      <c r="B2" t="s">
        <v>19</v>
      </c>
    </row>
    <row r="3" spans="1:4" x14ac:dyDescent="0.35">
      <c r="A3" t="s">
        <v>20</v>
      </c>
      <c r="B3" t="s">
        <v>21</v>
      </c>
    </row>
    <row r="4" spans="1:4" x14ac:dyDescent="0.35">
      <c r="A4" t="s">
        <v>22</v>
      </c>
      <c r="B4" t="s">
        <v>23</v>
      </c>
    </row>
    <row r="5" spans="1:4" x14ac:dyDescent="0.35">
      <c r="A5" t="s">
        <v>24</v>
      </c>
      <c r="B5" t="s">
        <v>25</v>
      </c>
    </row>
    <row r="6" spans="1:4" x14ac:dyDescent="0.35">
      <c r="A6" t="s">
        <v>26</v>
      </c>
      <c r="B6" t="s">
        <v>27</v>
      </c>
    </row>
    <row r="7" spans="1:4" x14ac:dyDescent="0.35">
      <c r="A7" t="s">
        <v>28</v>
      </c>
      <c r="B7" t="s">
        <v>29</v>
      </c>
    </row>
    <row r="8" spans="1:4" x14ac:dyDescent="0.35">
      <c r="A8" t="s">
        <v>30</v>
      </c>
      <c r="B8" t="s">
        <v>31</v>
      </c>
    </row>
    <row r="9" spans="1:4" x14ac:dyDescent="0.35">
      <c r="A9" t="s">
        <v>32</v>
      </c>
      <c r="B9" t="s">
        <v>33</v>
      </c>
    </row>
    <row r="10" spans="1:4" x14ac:dyDescent="0.35">
      <c r="A10" t="s">
        <v>34</v>
      </c>
      <c r="B10" t="s">
        <v>35</v>
      </c>
    </row>
    <row r="11" spans="1:4" x14ac:dyDescent="0.35">
      <c r="A11" t="s">
        <v>36</v>
      </c>
      <c r="B11" t="s">
        <v>37</v>
      </c>
    </row>
    <row r="12" spans="1:4" x14ac:dyDescent="0.35">
      <c r="A12" t="s">
        <v>38</v>
      </c>
      <c r="B12" t="s">
        <v>39</v>
      </c>
    </row>
    <row r="13" spans="1:4" x14ac:dyDescent="0.35">
      <c r="A13" t="s">
        <v>40</v>
      </c>
      <c r="B13" t="s">
        <v>41</v>
      </c>
    </row>
    <row r="15" spans="1:4" x14ac:dyDescent="0.35">
      <c r="A15" t="s">
        <v>42</v>
      </c>
      <c r="B15" t="s">
        <v>43</v>
      </c>
      <c r="C15" t="s">
        <v>16</v>
      </c>
      <c r="D15" t="s">
        <v>17</v>
      </c>
    </row>
    <row r="16" spans="1:4" x14ac:dyDescent="0.35">
      <c r="A16" t="s">
        <v>44</v>
      </c>
      <c r="B16" t="s">
        <v>45</v>
      </c>
      <c r="C16" s="1" t="s">
        <v>40</v>
      </c>
      <c r="D16" t="str">
        <f>INDEX($A$1:$B$13,MATCH($C16,$A$2:$A$13,0)+1,MATCH($D$15,$A$1:$B$1,0))</f>
        <v>Haute-Savoie</v>
      </c>
    </row>
    <row r="17" spans="1:4" x14ac:dyDescent="0.35">
      <c r="A17" t="s">
        <v>46</v>
      </c>
      <c r="B17" t="s">
        <v>47</v>
      </c>
      <c r="C17" s="1" t="s">
        <v>22</v>
      </c>
      <c r="D17" t="str">
        <f t="shared" ref="D17:D54" si="0">INDEX($A$1:$B$13,MATCH($C17,$A$2:$A$13,0)+1,MATCH($D$15,$A$1:$B$1,0))</f>
        <v>Ardèche</v>
      </c>
    </row>
    <row r="18" spans="1:4" x14ac:dyDescent="0.35">
      <c r="A18" t="s">
        <v>48</v>
      </c>
      <c r="B18" t="s">
        <v>49</v>
      </c>
      <c r="C18" s="1" t="s">
        <v>24</v>
      </c>
      <c r="D18" t="str">
        <f t="shared" si="0"/>
        <v>Cantal</v>
      </c>
    </row>
    <row r="19" spans="1:4" x14ac:dyDescent="0.35">
      <c r="A19" t="s">
        <v>50</v>
      </c>
      <c r="B19" t="s">
        <v>51</v>
      </c>
      <c r="C19" s="1" t="s">
        <v>18</v>
      </c>
      <c r="D19" t="str">
        <f t="shared" si="0"/>
        <v>Ain</v>
      </c>
    </row>
    <row r="20" spans="1:4" x14ac:dyDescent="0.35">
      <c r="A20" t="s">
        <v>5</v>
      </c>
      <c r="B20" t="s">
        <v>52</v>
      </c>
      <c r="C20" s="1" t="s">
        <v>26</v>
      </c>
      <c r="D20" t="str">
        <f t="shared" si="0"/>
        <v>Drôme</v>
      </c>
    </row>
    <row r="21" spans="1:4" x14ac:dyDescent="0.35">
      <c r="A21" t="s">
        <v>53</v>
      </c>
      <c r="B21" t="s">
        <v>54</v>
      </c>
      <c r="C21" s="1" t="s">
        <v>18</v>
      </c>
      <c r="D21" t="str">
        <f t="shared" si="0"/>
        <v>Ain</v>
      </c>
    </row>
    <row r="22" spans="1:4" x14ac:dyDescent="0.35">
      <c r="A22" t="s">
        <v>55</v>
      </c>
      <c r="B22" t="s">
        <v>56</v>
      </c>
      <c r="C22" s="1" t="s">
        <v>28</v>
      </c>
      <c r="D22" t="str">
        <f t="shared" si="0"/>
        <v>Isère</v>
      </c>
    </row>
    <row r="23" spans="1:4" x14ac:dyDescent="0.35">
      <c r="A23" t="s">
        <v>57</v>
      </c>
      <c r="B23" t="s">
        <v>58</v>
      </c>
      <c r="C23" s="1" t="s">
        <v>38</v>
      </c>
      <c r="D23" t="str">
        <f t="shared" si="0"/>
        <v>Savoie</v>
      </c>
    </row>
    <row r="24" spans="1:4" x14ac:dyDescent="0.35">
      <c r="A24" t="s">
        <v>59</v>
      </c>
      <c r="B24" t="s">
        <v>60</v>
      </c>
      <c r="C24" s="1" t="s">
        <v>34</v>
      </c>
      <c r="D24" t="str">
        <f t="shared" si="0"/>
        <v>Puy-de-Dôme</v>
      </c>
    </row>
    <row r="25" spans="1:4" x14ac:dyDescent="0.35">
      <c r="A25" t="s">
        <v>61</v>
      </c>
      <c r="B25" t="s">
        <v>62</v>
      </c>
      <c r="C25" s="1" t="s">
        <v>28</v>
      </c>
      <c r="D25" t="str">
        <f t="shared" si="0"/>
        <v>Isère</v>
      </c>
    </row>
    <row r="26" spans="1:4" x14ac:dyDescent="0.35">
      <c r="A26" t="s">
        <v>63</v>
      </c>
      <c r="B26" t="s">
        <v>64</v>
      </c>
      <c r="C26" s="1" t="s">
        <v>34</v>
      </c>
      <c r="D26" t="str">
        <f t="shared" si="0"/>
        <v>Puy-de-Dôme</v>
      </c>
    </row>
    <row r="27" spans="1:4" x14ac:dyDescent="0.35">
      <c r="A27" t="s">
        <v>65</v>
      </c>
      <c r="B27" t="s">
        <v>66</v>
      </c>
      <c r="C27" s="1" t="s">
        <v>38</v>
      </c>
      <c r="D27" t="str">
        <f t="shared" si="0"/>
        <v>Savoie</v>
      </c>
    </row>
    <row r="28" spans="1:4" x14ac:dyDescent="0.35">
      <c r="A28" t="s">
        <v>67</v>
      </c>
      <c r="B28" t="s">
        <v>68</v>
      </c>
      <c r="C28" s="1" t="s">
        <v>30</v>
      </c>
      <c r="D28" t="str">
        <f t="shared" si="0"/>
        <v>Loire</v>
      </c>
    </row>
    <row r="29" spans="1:4" x14ac:dyDescent="0.35">
      <c r="A29" t="s">
        <v>69</v>
      </c>
      <c r="B29" t="s">
        <v>70</v>
      </c>
      <c r="C29" s="1" t="s">
        <v>38</v>
      </c>
      <c r="D29" t="str">
        <f t="shared" si="0"/>
        <v>Savoie</v>
      </c>
    </row>
    <row r="30" spans="1:4" x14ac:dyDescent="0.35">
      <c r="A30" t="s">
        <v>71</v>
      </c>
      <c r="B30" t="s">
        <v>72</v>
      </c>
      <c r="C30" s="1" t="s">
        <v>40</v>
      </c>
      <c r="D30" t="str">
        <f t="shared" si="0"/>
        <v>Haute-Savoie</v>
      </c>
    </row>
    <row r="31" spans="1:4" x14ac:dyDescent="0.35">
      <c r="A31" t="s">
        <v>73</v>
      </c>
      <c r="B31" t="s">
        <v>74</v>
      </c>
      <c r="C31" s="1" t="s">
        <v>40</v>
      </c>
      <c r="D31" t="str">
        <f t="shared" si="0"/>
        <v>Haute-Savoie</v>
      </c>
    </row>
    <row r="32" spans="1:4" x14ac:dyDescent="0.35">
      <c r="A32" t="s">
        <v>75</v>
      </c>
      <c r="B32" t="s">
        <v>76</v>
      </c>
      <c r="C32" s="1" t="s">
        <v>40</v>
      </c>
      <c r="D32" t="str">
        <f t="shared" si="0"/>
        <v>Haute-Savoie</v>
      </c>
    </row>
    <row r="33" spans="1:4" x14ac:dyDescent="0.35">
      <c r="A33" t="s">
        <v>77</v>
      </c>
      <c r="B33" t="s">
        <v>78</v>
      </c>
      <c r="C33" s="1" t="s">
        <v>34</v>
      </c>
      <c r="D33" t="str">
        <f t="shared" si="0"/>
        <v>Puy-de-Dôme</v>
      </c>
    </row>
    <row r="34" spans="1:4" x14ac:dyDescent="0.35">
      <c r="A34" t="s">
        <v>79</v>
      </c>
      <c r="B34" t="s">
        <v>80</v>
      </c>
      <c r="C34" s="1" t="s">
        <v>40</v>
      </c>
      <c r="D34" t="str">
        <f t="shared" si="0"/>
        <v>Haute-Savoie</v>
      </c>
    </row>
    <row r="35" spans="1:4" x14ac:dyDescent="0.35">
      <c r="A35" t="s">
        <v>81</v>
      </c>
      <c r="B35" t="s">
        <v>82</v>
      </c>
      <c r="C35" s="1" t="s">
        <v>32</v>
      </c>
      <c r="D35" t="str">
        <f t="shared" si="0"/>
        <v>Haute-Loire</v>
      </c>
    </row>
    <row r="36" spans="1:4" x14ac:dyDescent="0.35">
      <c r="A36" t="s">
        <v>83</v>
      </c>
      <c r="B36" t="s">
        <v>84</v>
      </c>
      <c r="C36" s="1" t="s">
        <v>32</v>
      </c>
      <c r="D36" t="str">
        <f t="shared" si="0"/>
        <v>Haute-Loire</v>
      </c>
    </row>
    <row r="37" spans="1:4" x14ac:dyDescent="0.35">
      <c r="A37" t="s">
        <v>85</v>
      </c>
      <c r="B37" t="s">
        <v>86</v>
      </c>
      <c r="C37" s="1" t="s">
        <v>36</v>
      </c>
      <c r="D37" t="str">
        <f t="shared" si="0"/>
        <v>Rhône</v>
      </c>
    </row>
    <row r="38" spans="1:4" x14ac:dyDescent="0.35">
      <c r="A38" t="s">
        <v>6</v>
      </c>
      <c r="B38" t="s">
        <v>87</v>
      </c>
      <c r="C38" s="1" t="s">
        <v>18</v>
      </c>
      <c r="D38" t="str">
        <f t="shared" si="0"/>
        <v>Ain</v>
      </c>
    </row>
    <row r="39" spans="1:4" x14ac:dyDescent="0.35">
      <c r="A39" t="s">
        <v>88</v>
      </c>
      <c r="B39" t="s">
        <v>89</v>
      </c>
      <c r="C39" s="1" t="s">
        <v>26</v>
      </c>
      <c r="D39" t="str">
        <f t="shared" si="0"/>
        <v>Drôme</v>
      </c>
    </row>
    <row r="40" spans="1:4" x14ac:dyDescent="0.35">
      <c r="A40" t="s">
        <v>90</v>
      </c>
      <c r="B40" t="s">
        <v>91</v>
      </c>
      <c r="C40" s="1" t="s">
        <v>20</v>
      </c>
      <c r="D40" t="str">
        <f t="shared" si="0"/>
        <v>Allier</v>
      </c>
    </row>
    <row r="41" spans="1:4" x14ac:dyDescent="0.35">
      <c r="A41" t="s">
        <v>92</v>
      </c>
      <c r="B41" t="s">
        <v>93</v>
      </c>
      <c r="C41" s="1" t="s">
        <v>20</v>
      </c>
      <c r="D41" t="str">
        <f t="shared" si="0"/>
        <v>Allier</v>
      </c>
    </row>
    <row r="42" spans="1:4" x14ac:dyDescent="0.35">
      <c r="A42" t="s">
        <v>94</v>
      </c>
      <c r="B42" t="s">
        <v>95</v>
      </c>
      <c r="C42" s="1" t="s">
        <v>18</v>
      </c>
      <c r="D42" t="str">
        <f t="shared" si="0"/>
        <v>Ain</v>
      </c>
    </row>
    <row r="43" spans="1:4" x14ac:dyDescent="0.35">
      <c r="A43" t="s">
        <v>96</v>
      </c>
      <c r="B43" t="s">
        <v>97</v>
      </c>
      <c r="C43" s="1" t="s">
        <v>30</v>
      </c>
      <c r="D43" t="str">
        <f t="shared" si="0"/>
        <v>Loire</v>
      </c>
    </row>
    <row r="44" spans="1:4" x14ac:dyDescent="0.35">
      <c r="A44" t="s">
        <v>98</v>
      </c>
      <c r="B44" t="s">
        <v>99</v>
      </c>
      <c r="C44" s="1" t="s">
        <v>26</v>
      </c>
      <c r="D44" t="str">
        <f t="shared" si="0"/>
        <v>Drôme</v>
      </c>
    </row>
    <row r="45" spans="1:4" x14ac:dyDescent="0.35">
      <c r="A45" t="s">
        <v>100</v>
      </c>
      <c r="B45" t="s">
        <v>101</v>
      </c>
      <c r="C45" s="1" t="s">
        <v>30</v>
      </c>
      <c r="D45" t="str">
        <f t="shared" si="0"/>
        <v>Loire</v>
      </c>
    </row>
    <row r="46" spans="1:4" x14ac:dyDescent="0.35">
      <c r="A46" t="s">
        <v>102</v>
      </c>
      <c r="B46" t="s">
        <v>103</v>
      </c>
      <c r="C46" s="1" t="s">
        <v>24</v>
      </c>
      <c r="D46" t="str">
        <f t="shared" si="0"/>
        <v>Cantal</v>
      </c>
    </row>
    <row r="47" spans="1:4" x14ac:dyDescent="0.35">
      <c r="A47" t="s">
        <v>104</v>
      </c>
      <c r="B47" t="s">
        <v>105</v>
      </c>
      <c r="C47" s="1" t="s">
        <v>36</v>
      </c>
      <c r="D47" t="str">
        <f t="shared" si="0"/>
        <v>Rhône</v>
      </c>
    </row>
    <row r="48" spans="1:4" x14ac:dyDescent="0.35">
      <c r="A48" t="s">
        <v>7</v>
      </c>
      <c r="B48" t="s">
        <v>106</v>
      </c>
      <c r="C48" s="1" t="s">
        <v>24</v>
      </c>
      <c r="D48" t="str">
        <f t="shared" si="0"/>
        <v>Cantal</v>
      </c>
    </row>
    <row r="49" spans="1:4" x14ac:dyDescent="0.35">
      <c r="A49" t="s">
        <v>107</v>
      </c>
      <c r="B49" t="s">
        <v>108</v>
      </c>
      <c r="C49" s="1" t="s">
        <v>26</v>
      </c>
      <c r="D49" t="str">
        <f t="shared" si="0"/>
        <v>Drôme</v>
      </c>
    </row>
    <row r="50" spans="1:4" x14ac:dyDescent="0.35">
      <c r="A50" t="s">
        <v>8</v>
      </c>
      <c r="B50" t="s">
        <v>109</v>
      </c>
      <c r="C50" s="1" t="s">
        <v>26</v>
      </c>
      <c r="D50" t="str">
        <f t="shared" si="0"/>
        <v>Drôme</v>
      </c>
    </row>
    <row r="51" spans="1:4" x14ac:dyDescent="0.35">
      <c r="A51" t="s">
        <v>110</v>
      </c>
      <c r="B51" t="s">
        <v>111</v>
      </c>
      <c r="C51" s="1" t="s">
        <v>20</v>
      </c>
      <c r="D51" t="str">
        <f t="shared" si="0"/>
        <v>Allier</v>
      </c>
    </row>
    <row r="52" spans="1:4" x14ac:dyDescent="0.35">
      <c r="A52" t="s">
        <v>112</v>
      </c>
      <c r="B52" t="s">
        <v>113</v>
      </c>
      <c r="C52" s="1" t="s">
        <v>22</v>
      </c>
      <c r="D52" t="str">
        <f t="shared" si="0"/>
        <v>Ardèche</v>
      </c>
    </row>
    <row r="53" spans="1:4" x14ac:dyDescent="0.35">
      <c r="A53" t="s">
        <v>114</v>
      </c>
      <c r="B53" t="s">
        <v>115</v>
      </c>
      <c r="C53" s="1" t="s">
        <v>36</v>
      </c>
      <c r="D53" t="str">
        <f t="shared" si="0"/>
        <v>Rhône</v>
      </c>
    </row>
    <row r="54" spans="1:4" x14ac:dyDescent="0.35">
      <c r="A54" t="s">
        <v>116</v>
      </c>
      <c r="B54" t="s">
        <v>117</v>
      </c>
      <c r="C54" s="1" t="s">
        <v>28</v>
      </c>
      <c r="D54" t="str">
        <f t="shared" si="0"/>
        <v>Isère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MP 2018 -ZE</vt:lpstr>
      <vt:lpstr>Maladies prof 2018 - ZE</vt:lpstr>
      <vt:lpstr>PDC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2021-04-02T07:44:02Z</cp:lastPrinted>
  <dcterms:created xsi:type="dcterms:W3CDTF">2021-03-17T12:14:55Z</dcterms:created>
  <dcterms:modified xsi:type="dcterms:W3CDTF">2021-04-27T06:25:59Z</dcterms:modified>
</cp:coreProperties>
</file>