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10 Travail\Santé au travail\PRST4\Diagnostic_ARA\Sinistralité\AT\MAJ 2025\"/>
    </mc:Choice>
  </mc:AlternateContent>
  <xr:revisionPtr revIDLastSave="0" documentId="13_ncr:1_{688EE834-A4CF-46F5-B369-ED18A78C1D8C}"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T11" i="1"/>
  <c r="T16" i="1"/>
  <c r="T17" i="1"/>
  <c r="T18" i="1"/>
  <c r="T19" i="1"/>
  <c r="T21" i="1"/>
  <c r="T22" i="1"/>
  <c r="T23" i="1"/>
  <c r="T24" i="1"/>
  <c r="T25" i="1"/>
  <c r="T26" i="1"/>
  <c r="T27" i="1"/>
  <c r="T28" i="1"/>
  <c r="T29" i="1"/>
  <c r="T30" i="1"/>
  <c r="T31" i="1"/>
  <c r="T32" i="1"/>
  <c r="T33" i="1"/>
  <c r="T34" i="1"/>
  <c r="T35" i="1"/>
  <c r="T36" i="1"/>
  <c r="T37" i="1"/>
  <c r="T38" i="1"/>
  <c r="T39" i="1"/>
  <c r="T40" i="1"/>
  <c r="T41" i="1"/>
  <c r="T42" i="1"/>
  <c r="T43" i="1"/>
  <c r="T44" i="1"/>
  <c r="T45" i="1"/>
  <c r="T46" i="1"/>
  <c r="T48" i="1"/>
  <c r="T49" i="1"/>
  <c r="T50" i="1"/>
  <c r="T52" i="1"/>
  <c r="T53" i="1"/>
  <c r="T54"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100" i="1"/>
  <c r="T9" i="1"/>
  <c r="S10" i="1"/>
  <c r="S11" i="1"/>
  <c r="S16" i="1"/>
  <c r="S17" i="1"/>
  <c r="S18" i="1"/>
  <c r="S19" i="1"/>
  <c r="S21" i="1"/>
  <c r="S22" i="1"/>
  <c r="S23" i="1"/>
  <c r="S24" i="1"/>
  <c r="S25" i="1"/>
  <c r="S26" i="1"/>
  <c r="S27" i="1"/>
  <c r="S28" i="1"/>
  <c r="S29" i="1"/>
  <c r="S30" i="1"/>
  <c r="S31" i="1"/>
  <c r="S32" i="1"/>
  <c r="S33" i="1"/>
  <c r="S34" i="1"/>
  <c r="S35" i="1"/>
  <c r="S36" i="1"/>
  <c r="S37" i="1"/>
  <c r="S38" i="1"/>
  <c r="S39" i="1"/>
  <c r="S40" i="1"/>
  <c r="S41" i="1"/>
  <c r="S42" i="1"/>
  <c r="S43" i="1"/>
  <c r="S44" i="1"/>
  <c r="S45" i="1"/>
  <c r="S46" i="1"/>
  <c r="S48" i="1"/>
  <c r="S49" i="1"/>
  <c r="S50" i="1"/>
  <c r="S52" i="1"/>
  <c r="S53" i="1"/>
  <c r="S54"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100" i="1"/>
  <c r="S9" i="1"/>
  <c r="R9" i="1"/>
  <c r="R10" i="1"/>
  <c r="R11" i="1"/>
  <c r="R16" i="1"/>
  <c r="R17" i="1"/>
  <c r="R18" i="1"/>
  <c r="R19" i="1"/>
  <c r="R21" i="1"/>
  <c r="R22" i="1"/>
  <c r="R23" i="1"/>
  <c r="R24" i="1"/>
  <c r="R25" i="1"/>
  <c r="R26" i="1"/>
  <c r="R27" i="1"/>
  <c r="R28" i="1"/>
  <c r="R29" i="1"/>
  <c r="R30" i="1"/>
  <c r="R31" i="1"/>
  <c r="R32" i="1"/>
  <c r="R33" i="1"/>
  <c r="R34" i="1"/>
  <c r="R35" i="1"/>
  <c r="R36" i="1"/>
  <c r="R37" i="1"/>
  <c r="R38" i="1"/>
  <c r="R39" i="1"/>
  <c r="R40" i="1"/>
  <c r="R41" i="1"/>
  <c r="R42" i="1"/>
  <c r="R43" i="1"/>
  <c r="R44" i="1"/>
  <c r="R45" i="1"/>
  <c r="R46" i="1"/>
  <c r="R48" i="1"/>
  <c r="R49" i="1"/>
  <c r="R50" i="1"/>
  <c r="R52" i="1"/>
  <c r="R53" i="1"/>
  <c r="R54"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100" i="1"/>
  <c r="E122" i="1" l="1"/>
  <c r="D122" i="1"/>
  <c r="N9" i="1" l="1"/>
  <c r="N10" i="1"/>
  <c r="AC119" i="1" l="1"/>
  <c r="AB119" i="1"/>
  <c r="AA119" i="1"/>
  <c r="AC118" i="1"/>
  <c r="AB118" i="1"/>
  <c r="AA118" i="1"/>
  <c r="AC116" i="1"/>
  <c r="AB116" i="1"/>
  <c r="AA116" i="1"/>
  <c r="Z119" i="1"/>
  <c r="Y119" i="1"/>
  <c r="X119" i="1"/>
  <c r="Z118" i="1"/>
  <c r="Y118" i="1"/>
  <c r="X118" i="1"/>
  <c r="Z116" i="1"/>
  <c r="Y116" i="1"/>
  <c r="X116" i="1"/>
  <c r="V122" i="1"/>
  <c r="W122" i="1"/>
  <c r="U122" i="1"/>
  <c r="W119" i="1"/>
  <c r="V119" i="1"/>
  <c r="U119" i="1"/>
  <c r="W118" i="1"/>
  <c r="V118" i="1"/>
  <c r="U118" i="1"/>
  <c r="W116" i="1"/>
  <c r="V116" i="1"/>
  <c r="U116" i="1"/>
  <c r="O116" i="1"/>
  <c r="S149" i="1"/>
  <c r="S148" i="1"/>
  <c r="S147" i="1"/>
  <c r="S146" i="1"/>
  <c r="S145" i="1"/>
  <c r="S136" i="1"/>
  <c r="S135" i="1"/>
  <c r="S134" i="1"/>
  <c r="L134" i="1"/>
  <c r="S133" i="1"/>
  <c r="S132" i="1"/>
  <c r="H149" i="1" l="1"/>
  <c r="H148" i="1"/>
  <c r="H146" i="1"/>
  <c r="H147" i="1"/>
  <c r="H145" i="1"/>
  <c r="H136" i="1"/>
  <c r="H135" i="1"/>
  <c r="H134" i="1"/>
  <c r="H133" i="1"/>
  <c r="H132" i="1"/>
  <c r="M121" i="1"/>
  <c r="L121" i="1"/>
  <c r="I55" i="1"/>
  <c r="I119" i="1" s="1"/>
  <c r="J55" i="1"/>
  <c r="J119" i="1" s="1"/>
  <c r="G47" i="1"/>
  <c r="Q101" i="1" l="1"/>
  <c r="O101" i="1"/>
  <c r="P101" i="1"/>
  <c r="O55" i="1"/>
  <c r="O119" i="1" s="1"/>
  <c r="P55" i="1"/>
  <c r="P119" i="1" s="1"/>
  <c r="P51" i="1"/>
  <c r="P118" i="1" s="1"/>
  <c r="O51" i="1"/>
  <c r="O118" i="1" s="1"/>
  <c r="P47" i="1"/>
  <c r="O47" i="1"/>
  <c r="Q55" i="1"/>
  <c r="Q119" i="1" s="1"/>
  <c r="Q51" i="1"/>
  <c r="Q118" i="1" s="1"/>
  <c r="Q47" i="1"/>
  <c r="Q12" i="1"/>
  <c r="Q116" i="1" s="1"/>
  <c r="N102" i="1"/>
  <c r="N121" i="1" s="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56" i="1"/>
  <c r="N53" i="1"/>
  <c r="N54" i="1"/>
  <c r="N52" i="1"/>
  <c r="M47" i="1"/>
  <c r="N49" i="1"/>
  <c r="N50" i="1"/>
  <c r="N48"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16" i="1"/>
  <c r="N11" i="1"/>
  <c r="M101" i="1"/>
  <c r="M103" i="1" s="1"/>
  <c r="M55" i="1"/>
  <c r="M119" i="1" s="1"/>
  <c r="M51" i="1"/>
  <c r="M118" i="1" s="1"/>
  <c r="M12" i="1"/>
  <c r="M116" i="1" s="1"/>
  <c r="J12" i="1"/>
  <c r="J116" i="1" s="1"/>
  <c r="I12" i="1"/>
  <c r="I116" i="1" s="1"/>
  <c r="L101" i="1"/>
  <c r="L103" i="1" s="1"/>
  <c r="L55" i="1"/>
  <c r="L119" i="1" s="1"/>
  <c r="L51" i="1"/>
  <c r="L118" i="1" s="1"/>
  <c r="L47" i="1"/>
  <c r="L12" i="1"/>
  <c r="L116" i="1" s="1"/>
  <c r="K102" i="1"/>
  <c r="J47" i="1"/>
  <c r="I101" i="1"/>
  <c r="J101" i="1"/>
  <c r="K101" i="1"/>
  <c r="I51" i="1"/>
  <c r="I118" i="1" s="1"/>
  <c r="J51" i="1"/>
  <c r="J118" i="1" s="1"/>
  <c r="I47" i="1"/>
  <c r="K55" i="1"/>
  <c r="K51" i="1"/>
  <c r="K47" i="1"/>
  <c r="K12" i="1"/>
  <c r="G12" i="1"/>
  <c r="G101" i="1"/>
  <c r="G51" i="1"/>
  <c r="G55" i="1"/>
  <c r="F12" i="1"/>
  <c r="R12" i="1" s="1"/>
  <c r="F101" i="1"/>
  <c r="R101" i="1" s="1"/>
  <c r="F55" i="1"/>
  <c r="R55" i="1" s="1"/>
  <c r="F51" i="1"/>
  <c r="R51" i="1" s="1"/>
  <c r="F47" i="1"/>
  <c r="H101" i="1"/>
  <c r="H55" i="1"/>
  <c r="H119" i="1" s="1"/>
  <c r="H51" i="1"/>
  <c r="H118" i="1" s="1"/>
  <c r="H47" i="1"/>
  <c r="H12" i="1"/>
  <c r="H116" i="1" s="1"/>
  <c r="C12" i="1"/>
  <c r="C101" i="1"/>
  <c r="C55" i="1"/>
  <c r="C119" i="1" s="1"/>
  <c r="C51" i="1"/>
  <c r="C118" i="1" s="1"/>
  <c r="N55" i="1" l="1"/>
  <c r="N119" i="1" s="1"/>
  <c r="K118" i="1"/>
  <c r="T51" i="1"/>
  <c r="G119" i="1"/>
  <c r="S55" i="1"/>
  <c r="K119" i="1"/>
  <c r="T55" i="1"/>
  <c r="T101" i="1"/>
  <c r="G118" i="1"/>
  <c r="S51" i="1"/>
  <c r="S101" i="1"/>
  <c r="S120" i="1" s="1"/>
  <c r="G116" i="1"/>
  <c r="S12" i="1"/>
  <c r="K116" i="1"/>
  <c r="T12" i="1"/>
  <c r="F118" i="1"/>
  <c r="F119" i="1"/>
  <c r="F116" i="1"/>
  <c r="T118" i="1"/>
  <c r="C47" i="1"/>
  <c r="C116" i="1"/>
  <c r="T119" i="1"/>
  <c r="T116" i="1"/>
  <c r="K103" i="1"/>
  <c r="N12" i="1"/>
  <c r="N116" i="1" s="1"/>
  <c r="N51" i="1"/>
  <c r="N118" i="1" s="1"/>
  <c r="Q103" i="1"/>
  <c r="P103" i="1"/>
  <c r="N47" i="1"/>
  <c r="N101" i="1"/>
  <c r="N103" i="1" s="1"/>
  <c r="O103" i="1"/>
  <c r="J103" i="1"/>
  <c r="I103" i="1"/>
  <c r="H103" i="1"/>
  <c r="F103" i="1"/>
  <c r="G103" i="1"/>
  <c r="R120" i="1"/>
  <c r="S119" i="1"/>
  <c r="R119" i="1"/>
  <c r="S118" i="1"/>
  <c r="R118" i="1"/>
  <c r="S116" i="1"/>
  <c r="R116" i="1"/>
  <c r="C121" i="1"/>
  <c r="D119" i="1"/>
  <c r="D118" i="1"/>
  <c r="D120" i="1"/>
  <c r="C117" i="1" l="1"/>
  <c r="S47" i="1"/>
  <c r="S117" i="1" s="1"/>
  <c r="T47" i="1"/>
  <c r="T117" i="1" s="1"/>
  <c r="C103" i="1"/>
  <c r="R103" i="1" s="1"/>
  <c r="R122" i="1" s="1"/>
  <c r="S103" i="1"/>
  <c r="S122" i="1" s="1"/>
  <c r="T103" i="1"/>
  <c r="R47" i="1"/>
  <c r="R117" i="1"/>
  <c r="T145" i="1"/>
  <c r="T148" i="1"/>
  <c r="T147" i="1"/>
  <c r="T149" i="1"/>
  <c r="T146" i="1"/>
  <c r="T136" i="1"/>
  <c r="T135" i="1"/>
  <c r="T134" i="1"/>
  <c r="T132" i="1"/>
  <c r="T133" i="1"/>
  <c r="I149" i="1"/>
  <c r="I146" i="1"/>
  <c r="I132" i="1"/>
  <c r="I133" i="1"/>
  <c r="I136" i="1"/>
  <c r="I135" i="1"/>
  <c r="I134" i="1"/>
  <c r="I148" i="1"/>
  <c r="I147" i="1"/>
  <c r="I145" i="1"/>
  <c r="C122" i="1" l="1"/>
  <c r="D117" i="1"/>
  <c r="D116" i="1"/>
  <c r="E117" i="1" l="1"/>
  <c r="E119" i="1"/>
  <c r="E120" i="1"/>
  <c r="E116" i="1" l="1"/>
  <c r="E118" i="1"/>
  <c r="X122" i="1"/>
  <c r="Y122" i="1"/>
  <c r="AA122" i="1"/>
  <c r="AB122" i="1"/>
  <c r="X120" i="1"/>
  <c r="Y120" i="1"/>
  <c r="AA120" i="1"/>
  <c r="AB120" i="1"/>
  <c r="X117" i="1"/>
  <c r="Y117" i="1"/>
  <c r="AA117" i="1"/>
  <c r="AB117" i="1"/>
  <c r="AC122" i="1" l="1"/>
  <c r="AC120" i="1"/>
  <c r="AC117" i="1"/>
  <c r="C120" i="1" l="1"/>
  <c r="P120" i="1" l="1"/>
  <c r="O120" i="1"/>
  <c r="P117" i="1"/>
  <c r="O117" i="1"/>
  <c r="M120" i="1"/>
  <c r="L120" i="1"/>
  <c r="M117" i="1"/>
  <c r="L117" i="1"/>
  <c r="O122" i="1" l="1"/>
  <c r="P122" i="1"/>
  <c r="L122" i="1"/>
  <c r="M122" i="1"/>
  <c r="Q117" i="1"/>
  <c r="J120" i="1"/>
  <c r="I120" i="1"/>
  <c r="J117" i="1"/>
  <c r="I117" i="1"/>
  <c r="V117" i="1" l="1"/>
  <c r="G117" i="1"/>
  <c r="N120" i="1"/>
  <c r="Z120" i="1"/>
  <c r="U117" i="1"/>
  <c r="F117" i="1"/>
  <c r="N117" i="1"/>
  <c r="Z117" i="1"/>
  <c r="V120" i="1"/>
  <c r="G120" i="1"/>
  <c r="Q122" i="1"/>
  <c r="Q120" i="1"/>
  <c r="U120" i="1"/>
  <c r="F120" i="1"/>
  <c r="I122" i="1"/>
  <c r="J122" i="1"/>
  <c r="K117" i="1"/>
  <c r="K120" i="1"/>
  <c r="N122" i="1" l="1"/>
  <c r="Z122" i="1"/>
  <c r="W117" i="1"/>
  <c r="H117" i="1"/>
  <c r="T120" i="1"/>
  <c r="W120" i="1"/>
  <c r="H120" i="1"/>
  <c r="G122" i="1"/>
  <c r="F122" i="1"/>
  <c r="K122" i="1"/>
  <c r="H122" i="1" l="1"/>
  <c r="T122" i="1"/>
</calcChain>
</file>

<file path=xl/sharedStrings.xml><?xml version="1.0" encoding="utf-8"?>
<sst xmlns="http://schemas.openxmlformats.org/spreadsheetml/2006/main" count="289" uniqueCount="158">
  <si>
    <t>Les accidents du travail (AT)</t>
  </si>
  <si>
    <t>(voir commentaire tout en dessous des tableaux)</t>
  </si>
  <si>
    <t>Effectif salarié</t>
  </si>
  <si>
    <t>Nombre d'AT en 1ère indemnisation</t>
  </si>
  <si>
    <t>Nombre de jours d'arrêt</t>
  </si>
  <si>
    <t>Décès</t>
  </si>
  <si>
    <r>
      <t xml:space="preserve">Indice de fréquence
</t>
    </r>
    <r>
      <rPr>
        <b/>
        <i/>
        <sz val="9"/>
        <rFont val="Arial"/>
        <family val="2"/>
      </rPr>
      <t>(Nombre d'AT pour 1 000 salariés)</t>
    </r>
  </si>
  <si>
    <r>
      <t xml:space="preserve">Taux de fréquence
</t>
    </r>
    <r>
      <rPr>
        <b/>
        <i/>
        <sz val="9"/>
        <rFont val="Arial"/>
        <family val="2"/>
      </rPr>
      <t>(Nombre d'AT pour 1 million d'heures de travail)</t>
    </r>
  </si>
  <si>
    <r>
      <t xml:space="preserve">Taux de gravité 
</t>
    </r>
    <r>
      <rPr>
        <b/>
        <i/>
        <sz val="9"/>
        <rFont val="Arial"/>
        <family val="2"/>
      </rPr>
      <t>(Nombre de journées d'incapacité temporaire pour 1 000 heures de travail)</t>
    </r>
    <r>
      <rPr>
        <b/>
        <sz val="9"/>
        <rFont val="Arial"/>
        <family val="2"/>
      </rPr>
      <t xml:space="preserve">
</t>
    </r>
  </si>
  <si>
    <r>
      <t xml:space="preserve">Indice de gravité
</t>
    </r>
    <r>
      <rPr>
        <b/>
        <i/>
        <sz val="9"/>
        <rFont val="Arial"/>
        <family val="2"/>
      </rPr>
      <t>(Somme des taux d'incapacité permanente pour 1 million d'heures de travail)</t>
    </r>
  </si>
  <si>
    <t xml:space="preserve">Estimation** sexuée </t>
  </si>
  <si>
    <t>% Hommes</t>
  </si>
  <si>
    <t>% Femmes</t>
  </si>
  <si>
    <t>Hommes</t>
  </si>
  <si>
    <t>Femmes</t>
  </si>
  <si>
    <t>Total</t>
  </si>
  <si>
    <t>Agriculture, sylviculture et pêche</t>
  </si>
  <si>
    <t>Cokéfaction et raffinage</t>
  </si>
  <si>
    <t>Industrie chimique</t>
  </si>
  <si>
    <t>Industrie pharmaceutique</t>
  </si>
  <si>
    <t>Fabrication de produits informatiques, électroniques et optiques</t>
  </si>
  <si>
    <t>Fabrication d'équipements électriques</t>
  </si>
  <si>
    <t>Fabrication de machines et équipements n.c.a.</t>
  </si>
  <si>
    <t>Production et distribution d'électricité, de gaz, de vapeur et d'air conditionné</t>
  </si>
  <si>
    <t>INDUSTRIE</t>
  </si>
  <si>
    <t>Construction</t>
  </si>
  <si>
    <t>Commerce ; réparation d'automobiles et de motocycles</t>
  </si>
  <si>
    <t>Télécommunications</t>
  </si>
  <si>
    <t>Activités immobilières</t>
  </si>
  <si>
    <t>Recherche-développement scientifique</t>
  </si>
  <si>
    <t>Autres activités spécialisées, scientifiques et techniques</t>
  </si>
  <si>
    <t>Enseignement</t>
  </si>
  <si>
    <t>Activités pour la santé humaine</t>
  </si>
  <si>
    <t>SERVICES</t>
  </si>
  <si>
    <t>Non connu</t>
  </si>
  <si>
    <t>Taux de fréquence
(Nombre d'AT pour 1 million d'heures de travail)</t>
  </si>
  <si>
    <t>Secteurs (NA 5)</t>
  </si>
  <si>
    <t>Industrie</t>
  </si>
  <si>
    <t>Services</t>
  </si>
  <si>
    <t>ns = non significatif car effectif inférieur à 100 ; (s) = secret statistique</t>
  </si>
  <si>
    <t>Nombre d'AT Hommes</t>
  </si>
  <si>
    <t>Poids du secteur dans les AT des hommes</t>
  </si>
  <si>
    <t>Estimation du taux de fréquence des AT des hommes</t>
  </si>
  <si>
    <t>Champ : établissements et salariés du régime général, Auvergne-Rhône-Alpes</t>
  </si>
  <si>
    <t>Nombre d'AT Femmes</t>
  </si>
  <si>
    <t>Poids du secteur dans les AT des femmes</t>
  </si>
  <si>
    <t>Estimation du taux de fréquence des AT des femmes</t>
  </si>
  <si>
    <t>Total 2021</t>
  </si>
  <si>
    <t>Champ : établissements et salariés du régime général,  Auvergne-Rhône-Alpes</t>
  </si>
  <si>
    <t>Tableau 1 : Les accidents du travail par secteur d'activité (NA 88) en ARA en 2023</t>
  </si>
  <si>
    <t>Secteurs (NA 88)</t>
  </si>
  <si>
    <t>Culture et production animale, chasse et services annexes</t>
  </si>
  <si>
    <t>Sylviculture et exploitation forestière</t>
  </si>
  <si>
    <t>Pêche et aquaculture</t>
  </si>
  <si>
    <t>Extraction de houille et de lignite</t>
  </si>
  <si>
    <t>Extraction d'hydrocabures</t>
  </si>
  <si>
    <t>Extraction de minerais métalliques</t>
  </si>
  <si>
    <t>Autres industries extractives</t>
  </si>
  <si>
    <t>Services de soutien aux industries extractives</t>
  </si>
  <si>
    <t>Industries alimentaires</t>
  </si>
  <si>
    <t>Fabrication de boissons</t>
  </si>
  <si>
    <t>Fabrication de produits à base de tabac</t>
  </si>
  <si>
    <t>Fabrication de textiles</t>
  </si>
  <si>
    <t>Industrie de l'habillement</t>
  </si>
  <si>
    <t>Industrie du cuir et de la chaussure</t>
  </si>
  <si>
    <t>Industrie du papier et du carton</t>
  </si>
  <si>
    <t>Imprimerie et reproduction d'enregistrements</t>
  </si>
  <si>
    <t>Fabrication de produits en caoutchouc et en plastique</t>
  </si>
  <si>
    <t>Fabrication d'autres produits minéraux non métalliques</t>
  </si>
  <si>
    <t>Métallurgie</t>
  </si>
  <si>
    <t>Fabrication de produits métalliques, à l'exception des machines et des équipements</t>
  </si>
  <si>
    <t>Industrie automobile</t>
  </si>
  <si>
    <t>Fabrication d'autres matériels de transport</t>
  </si>
  <si>
    <t>Fabrication de meubles</t>
  </si>
  <si>
    <t>Autres industries manufacturières</t>
  </si>
  <si>
    <t>Réparation et installation de machines et d'équipements</t>
  </si>
  <si>
    <t>Captage, traitement et distribution d'eau</t>
  </si>
  <si>
    <t>Collecte et traitement des eaux usées</t>
  </si>
  <si>
    <t>Collecte, traitement et élimination des déchets ; récupération</t>
  </si>
  <si>
    <t>Dépollution et autres services de gestion des déchets</t>
  </si>
  <si>
    <t>AGRICULTURE</t>
  </si>
  <si>
    <t>Travail du bois et fab. d'articles en bois et en liège, à l'exception des meubles ; fab. d'articles en vannerie et sparterie</t>
  </si>
  <si>
    <t>Construction de bâtiments</t>
  </si>
  <si>
    <t>Génie civil</t>
  </si>
  <si>
    <t>Travaux de construction spécialisés</t>
  </si>
  <si>
    <t>CONSTRUCTION</t>
  </si>
  <si>
    <t>Commerce et réparation d'automobiles et de motocycles</t>
  </si>
  <si>
    <t>Commerce de gros, à l'exception des automobiles et des motocycles</t>
  </si>
  <si>
    <t>Commerce de détail, à l'exception des automobiles et des motocycles</t>
  </si>
  <si>
    <t>COMMERCE</t>
  </si>
  <si>
    <t>Transports terrestres et transport par conduites</t>
  </si>
  <si>
    <t>Transports par eau</t>
  </si>
  <si>
    <t>Transports aériens</t>
  </si>
  <si>
    <t>Entreposage et services auxiliaires des transports</t>
  </si>
  <si>
    <t>Activités de poste et de courrier</t>
  </si>
  <si>
    <t>Hébergement</t>
  </si>
  <si>
    <t>Restauration</t>
  </si>
  <si>
    <t>Édition</t>
  </si>
  <si>
    <t>Programmation et diffusion</t>
  </si>
  <si>
    <t>Programmation, conseil et autres activités informatiques</t>
  </si>
  <si>
    <t>Services d'information</t>
  </si>
  <si>
    <t>Activités des services financiers, hors assurance et caisses de retraite</t>
  </si>
  <si>
    <t>Assurance</t>
  </si>
  <si>
    <t>Activités auxiliaires de services financiers et d'assurance</t>
  </si>
  <si>
    <t>Activités juridiques et comptables</t>
  </si>
  <si>
    <t>Prod. de films cinématographiques, de vidéo et de programmes de télévision ; enregistrement sonore et édition musicale</t>
  </si>
  <si>
    <t>Activités des sièges sociaux ; conseil de gestion</t>
  </si>
  <si>
    <t>Activités d'architecture et d'ingénierie ; activités de contrôle et analyses techniques</t>
  </si>
  <si>
    <t>Publicité et études de marché</t>
  </si>
  <si>
    <t>Activités vétérinaires</t>
  </si>
  <si>
    <t>Activités de location et location-bail</t>
  </si>
  <si>
    <t>Activités liées à l'emploi</t>
  </si>
  <si>
    <t>Activités des agences de voyage, voyagistes, services de réservation et activités connexes</t>
  </si>
  <si>
    <t>Enquêtes et sécurité</t>
  </si>
  <si>
    <t>Services relatifs aux bâtiments et aménagement paysager</t>
  </si>
  <si>
    <t>Activités administratives et autres activités de soutien aux entreprises</t>
  </si>
  <si>
    <t>Administration publique et défense ; sécurité sociale obligatoire</t>
  </si>
  <si>
    <t>Hébergement médico-social et social</t>
  </si>
  <si>
    <t>Action sociale sans hébergement</t>
  </si>
  <si>
    <t>Activités créatives, artistiques et de spectacle</t>
  </si>
  <si>
    <t>Bibliothèques, archives, musées et autres activités culturelles</t>
  </si>
  <si>
    <t>Organisation de jeux de hasard et d'argent</t>
  </si>
  <si>
    <t>Activités sportives, récréatives et de loisirs</t>
  </si>
  <si>
    <t>Activités des organisations associatives</t>
  </si>
  <si>
    <t>Réparation d'ordinateurs et de biens personnels et domestiques</t>
  </si>
  <si>
    <t>Autres services personnels</t>
  </si>
  <si>
    <t>Activités des ménages en tant qu'employeurs de personnel domestique</t>
  </si>
  <si>
    <t>Activités indifférenciées des ménages en tant que producteurs de biens et services pour usage propre</t>
  </si>
  <si>
    <t>Activités des organisations et organismes extraterritoriaux</t>
  </si>
  <si>
    <t>Tableau 2 : Les accidents du travail par secteur d'activité (NA 5) en ARA en 2023</t>
  </si>
  <si>
    <t>Tableau 3a  : Secteurs où le nombre d'AT est le plus élevé pour les hommes (2023)</t>
  </si>
  <si>
    <t>Tableau 4a  : Secteurs où le nombre d'AT est le plus élevé pour les femmes (2023)</t>
  </si>
  <si>
    <t>Tableau 3b  : Secteurs où la fréquence des AT est la plus élevée pour les hommes (2023)</t>
  </si>
  <si>
    <t>Tableau 4b  : Secteurs où la fréquence des AT est la plus élevée pour les femmes (2023)</t>
  </si>
  <si>
    <t>Travail du bois et fab. d'articles en bois et en liège, sauf meubles ; fab. d'articles en vannerie et sparterie</t>
  </si>
  <si>
    <t>dans le régime général de la sécurité sociale</t>
  </si>
  <si>
    <t>-</t>
  </si>
  <si>
    <t>Sources : INSEE Recensement de la population 2022, Carsat Rhône-Alpes – Carsat Auvergne - SNTRP – Extraction régionale / traitement : Dreets Auvergne-Rhône-Alpes / SESE, 2026, DARES 2022</t>
  </si>
  <si>
    <t>Estimation** sexuée d'après DARES 2022 : à partir du nombre d'heures salariées 2023 (source CARSAT), et de la répartion Hommes/Femmes des heures issues de la DARES 2022, on calcule une estimation du nombre d'heures salariées Hommes/Femmes, du taux de fréquence, de l'indice de gravité et du taux de gravité 2023.</t>
  </si>
  <si>
    <t>Source : Carsat Rhône-Alpes – Carsat Auvergne - SNTRP – Extraction régionale / traitement : Dreets Auvergne-Rhône-Alpes / SESE 2026</t>
  </si>
  <si>
    <t>Lecture : En 2023, le secteur de la construction enregistre 8 696 accidents du travail en 1ère indemnisation.</t>
  </si>
  <si>
    <t>Il représente 18% des accidents du travail chez les hommes.</t>
  </si>
  <si>
    <t>Source : Carsat Rhône-Alpes – Carsat Auvergne - SNTRP – Extraction régionale / traitement : Dreets Auvergne-Rhône-Alpes / SESE, 2026, DARES 2022</t>
  </si>
  <si>
    <t>Estimation** sexuée d'après DARES 2022 : à partir du nombre d'heures salariées 2023 (source CARSAT), et de la répartition Hommes/Femmes des heures issues de la DARES 2022, on calcule une estimation du nombre d'heures salariées Hommes/Femmes, du taux de fréquence 2021.</t>
  </si>
  <si>
    <t>Lecture : En 2021, le secteur de la construction possède un taux de fréquence de de 37,6 accidents du travail parmi les hommes pour 1 million d'heures travaillées</t>
  </si>
  <si>
    <t>Source : Carsat Rhône-Alpes – Carsat Auvergne - SNTRP – Extraction régionale / traitement : Direccte Auvergne-Rhône-Alpes / SESE 2026</t>
  </si>
  <si>
    <t>Lecture : En 2023, le secteur de l'hébergement médico-social et social enregistre 3 862 accidents du travail en 1ère indemnisation.</t>
  </si>
  <si>
    <t>Il représente 14% des accidents du travail chez les femmes.</t>
  </si>
  <si>
    <t>Sources : Carsat Rhône-Alpes – Carsat Auvergne - SNTRP – Extraction régionale / traitement : Dreets Auvergne-Rhône-Alpes / SESE, 2026, DARES 2023</t>
  </si>
  <si>
    <t>Estimation** sexuée d'après DARES 2022 : à partir du nombre d'heures salariées 2023 (source CARSAT), et de la répartition Hommes/Femmes des heures issues de la DARES 2022, on calcule une estimation du nombre d'heures salariées Hommes/Femmes, du taux de fréquence 2023.</t>
  </si>
  <si>
    <t>Lecture : En 2021, le secteur des transports et entreprosage possède un taux de fréquence de de 27,7 accidents du travail parmi les femmes pour 1 million d'heures travaillées</t>
  </si>
  <si>
    <t>Effectif salarié*</t>
  </si>
  <si>
    <r>
      <t>Lecture : En 2023, le secteur de l'industrie chimique compte 490 119</t>
    </r>
    <r>
      <rPr>
        <b/>
        <sz val="8"/>
        <rFont val="Arial"/>
        <family val="2"/>
      </rPr>
      <t xml:space="preserve"> </t>
    </r>
    <r>
      <rPr>
        <sz val="8"/>
        <rFont val="Arial"/>
        <family val="2"/>
      </rPr>
      <t>salariés en région ARA, 12 014 accidents du travail en 1ère indemnisation et 1 066 292 jours d'arrêt occasionnés.</t>
    </r>
  </si>
  <si>
    <t>Ensemble</t>
  </si>
  <si>
    <r>
      <t xml:space="preserve">Nombre d'AT grave en 1ère indemnisation
</t>
    </r>
    <r>
      <rPr>
        <b/>
        <i/>
        <sz val="9"/>
        <rFont val="Arial"/>
        <family val="2"/>
      </rPr>
      <t>(Nouvelles incapacités permanentes)</t>
    </r>
  </si>
  <si>
    <r>
      <t xml:space="preserve">Lecture : En 2023, le secteur de l'industrie compte 490 119 salariés, les hommes représentent </t>
    </r>
    <r>
      <rPr>
        <b/>
        <sz val="8"/>
        <rFont val="Arial"/>
        <family val="2"/>
      </rPr>
      <t>71,1%</t>
    </r>
    <r>
      <rPr>
        <sz val="8"/>
        <rFont val="Arial"/>
        <family val="2"/>
      </rPr>
      <t xml:space="preserve"> des salariés et enregistrent 20 146 accidents du travail en 1ère indemnisation.</t>
    </r>
  </si>
  <si>
    <r>
      <rPr>
        <b/>
        <sz val="11"/>
        <rFont val="Gadugi"/>
        <family val="2"/>
      </rPr>
      <t>Une forte concentration des accidents du travail dans peu de secteurs d'activités, différents selon les femmes et les hommes</t>
    </r>
    <r>
      <rPr>
        <sz val="11"/>
        <rFont val="Gadugi"/>
        <family val="2"/>
      </rPr>
      <t xml:space="preserve">
En région Auvergne-Rhône-Alpes 74 715 accicents du travail (AT) relevant du régime général de l'assurance maladie ont été indemnisés pour la première fois en 2023. Ces AT équivalent à plus de 4,1 millions de jours d'arrêt. 
Les AT majoritairement les hommes (47 648 contre 27 067 chez les femmes) alors que leur part dans l'emploi salarié est respectivement de 49,7% et 50,3%). Il y a donc une sureprésentation des hommes dans les AT. 
5 455 AT ont engendré une incapacité physique permanente (IPP) avec une surreprésentation des hommes. Par ailleurs, 88 décès sont à dénombrer. 
5 secteurs d'activité (sur 38) concentrent la moitié (51%) des AT chez les hommes : la construction (18%), les activités liées à l'emploi (12%), le transport terrestres (10%), le commerce de détail (6%) et le commerce de gros (5%).
5 secteurs d'activité (sur 38) concentrent plus de la moitié (54%) des AT chez les femmes : l'hébergement médico-social et social et action sociale sans hébergement (14%), le commerce (13%), l'action sociale (12%), les activités pour la santé humaine (9%) et l'hébergement et restauration (6%). 
Le taux de fréquence des AT (nombre d'AT / nombre d'heures travaillées) permet de bien appréhender le risque qu'un accident du travail se produise. On parle de secteurs les plus accidentogènes. 
Pour 1 million d'heures travaillées, on dénombre 17,5 AT tous secteurs confondus dans l'année. Ce taux de fréquence des AT est de 19,5 pour les hommes et 14,8 pour les femmes. 
Les secteurs où le taux de fréquence des AT est le plus élevé pour les hommes sont : les activités sportives (62,7), le travail du bois (39,7) et les travaux de construction (37,6).
Les secteurs où le taux de fréquence des AT est le plus élevé pour les femmes sont : l'hébergement médico-social et action sociale sans hébergement (40,6), l'action sociale sans hébergement (33) et les service relatifs aux bâtiments (32,7).
La gravité la plus forte des AT (mesurée par la somme des taux d'incapacité physique physiques permanentes) se trouve dans les secteurs de la culture et production animale, la dépollution, les transports terrestres, les travaux de construction, le travail du bois, la fabrication de meuble. Tous ont un indice de gravité supérieur à 30 contre 14,2 en moyenne sectorielle en région. 
</t>
    </r>
  </si>
  <si>
    <t>* Effectif salarié : salariés 2023, source CARSAT ; répartition femmes/hommes à partir de l’emploi salarié issu du recensement de la population 2022, Insee.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</si>
</sst>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 _€_-;\-* #,##0\ _€_-;_-* &quot;-&quot;??\ _€_-;_-@_-"/>
    <numFmt numFmtId="166" formatCode="_-* #,##0.0\ _€_-;\-* #,##0.0\ _€_-;_-* &quot;-&quot;??\ _€_-;_-@_-"/>
    <numFmt numFmtId="167" formatCode="0.0"/>
    <numFmt numFmtId="168" formatCode="#,##0.0"/>
    <numFmt numFmtId="169" formatCode="0.0%"/>
  </numFmts>
  <fonts count="15" x14ac:knownFonts="1">
    <font>
      <sz val="11"/>
      <color theme="1"/>
      <name val="Calibri"/>
      <family val="2"/>
      <scheme val="minor"/>
    </font>
    <font>
      <sz val="11"/>
      <color theme="1"/>
      <name val="Calibri"/>
      <family val="2"/>
      <scheme val="minor"/>
    </font>
    <font>
      <b/>
      <sz val="11"/>
      <name val="Calibri"/>
      <family val="2"/>
      <scheme val="minor"/>
    </font>
    <font>
      <b/>
      <sz val="9"/>
      <name val="Arial"/>
      <family val="2"/>
    </font>
    <font>
      <b/>
      <i/>
      <sz val="9"/>
      <name val="Arial"/>
      <family val="2"/>
    </font>
    <font>
      <sz val="9"/>
      <name val="Arial"/>
      <family val="2"/>
    </font>
    <font>
      <sz val="8"/>
      <name val="Arial"/>
      <family val="2"/>
    </font>
    <font>
      <sz val="11"/>
      <name val="Calibri"/>
      <family val="2"/>
      <scheme val="minor"/>
    </font>
    <font>
      <i/>
      <sz val="9"/>
      <name val="Arial"/>
      <family val="2"/>
    </font>
    <font>
      <sz val="10"/>
      <color rgb="FF000000"/>
      <name val="Arial"/>
      <family val="2"/>
    </font>
    <font>
      <b/>
      <sz val="8"/>
      <name val="Arial"/>
      <family val="2"/>
    </font>
    <font>
      <b/>
      <sz val="18"/>
      <name val="Calibri"/>
      <family val="2"/>
      <scheme val="minor"/>
    </font>
    <font>
      <b/>
      <i/>
      <sz val="11"/>
      <name val="Calibri"/>
      <family val="2"/>
      <scheme val="minor"/>
    </font>
    <font>
      <sz val="11"/>
      <name val="Gadugi"/>
      <family val="2"/>
    </font>
    <font>
      <b/>
      <sz val="11"/>
      <name val="Gadugi"/>
      <family val="2"/>
    </font>
  </fonts>
  <fills count="1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rgb="FFB1A0C7"/>
        <bgColor indexed="64"/>
      </patternFill>
    </fill>
    <fill>
      <patternFill patternType="solid">
        <fgColor indexed="9"/>
        <bgColor indexed="64"/>
      </patternFill>
    </fill>
    <fill>
      <patternFill patternType="solid">
        <fgColor theme="0" tint="-4.9989318521683403E-2"/>
        <bgColor indexed="64"/>
      </patternFill>
    </fill>
    <fill>
      <patternFill patternType="solid">
        <fgColor rgb="FFCCC0DA"/>
        <bgColor indexed="64"/>
      </patternFill>
    </fill>
    <fill>
      <patternFill patternType="solid">
        <fgColor theme="7" tint="0.59999389629810485"/>
        <bgColor indexed="64"/>
      </patternFill>
    </fill>
    <fill>
      <patternFill patternType="solid">
        <fgColor rgb="FF99CCFF"/>
        <bgColor indexed="64"/>
      </patternFill>
    </fill>
    <fill>
      <patternFill patternType="solid">
        <fgColor indexed="44"/>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s>
  <borders count="19">
    <border>
      <left/>
      <right/>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251">
    <xf numFmtId="0" fontId="0" fillId="0" borderId="0" xfId="0"/>
    <xf numFmtId="0" fontId="2" fillId="0" borderId="0" xfId="0" applyFont="1"/>
    <xf numFmtId="0" fontId="3" fillId="4" borderId="8" xfId="0" applyFont="1" applyFill="1" applyBorder="1" applyAlignment="1">
      <alignment horizontal="center" vertical="center" wrapText="1"/>
    </xf>
    <xf numFmtId="0" fontId="3" fillId="5" borderId="9" xfId="0" applyFont="1" applyFill="1" applyBorder="1" applyAlignment="1">
      <alignment vertical="center" wrapText="1"/>
    </xf>
    <xf numFmtId="0" fontId="3" fillId="9" borderId="7" xfId="0" applyFont="1" applyFill="1" applyBorder="1" applyAlignment="1">
      <alignment vertical="top" wrapText="1"/>
    </xf>
    <xf numFmtId="0" fontId="3" fillId="10" borderId="7" xfId="0" applyFont="1" applyFill="1" applyBorder="1" applyAlignment="1">
      <alignment vertical="top" wrapText="1"/>
    </xf>
    <xf numFmtId="0" fontId="3" fillId="11" borderId="7" xfId="0" applyFont="1" applyFill="1" applyBorder="1" applyAlignment="1">
      <alignment vertical="top" wrapText="1"/>
    </xf>
    <xf numFmtId="166" fontId="5" fillId="0" borderId="10" xfId="1" applyNumberFormat="1" applyFont="1" applyBorder="1"/>
    <xf numFmtId="166" fontId="5" fillId="0" borderId="11" xfId="1" applyNumberFormat="1" applyFont="1" applyBorder="1"/>
    <xf numFmtId="0" fontId="3" fillId="5" borderId="9" xfId="0" applyFont="1" applyFill="1" applyBorder="1" applyAlignment="1">
      <alignment wrapText="1"/>
    </xf>
    <xf numFmtId="0" fontId="6" fillId="0" borderId="0" xfId="0" applyFont="1" applyFill="1" applyBorder="1" applyAlignment="1">
      <alignment vertical="top" wrapText="1"/>
    </xf>
    <xf numFmtId="0" fontId="6" fillId="12" borderId="0" xfId="0" applyFont="1" applyFill="1" applyBorder="1" applyAlignment="1">
      <alignment vertical="top" wrapText="1"/>
    </xf>
    <xf numFmtId="0" fontId="2" fillId="0" borderId="0" xfId="0" applyFont="1" applyFill="1"/>
    <xf numFmtId="0" fontId="3" fillId="11" borderId="10" xfId="0" applyFont="1" applyFill="1" applyBorder="1" applyAlignment="1">
      <alignment vertical="top" wrapText="1"/>
    </xf>
    <xf numFmtId="0" fontId="3" fillId="8" borderId="9" xfId="0" applyFont="1" applyFill="1" applyBorder="1" applyAlignment="1">
      <alignment horizontal="center" vertical="center" wrapText="1"/>
    </xf>
    <xf numFmtId="168" fontId="5" fillId="0" borderId="16" xfId="0" applyNumberFormat="1" applyFont="1" applyBorder="1" applyAlignment="1">
      <alignment horizontal="center"/>
    </xf>
    <xf numFmtId="9" fontId="5" fillId="0" borderId="16" xfId="2" applyFont="1" applyBorder="1" applyAlignment="1">
      <alignment horizontal="center" vertical="center"/>
    </xf>
    <xf numFmtId="168" fontId="5" fillId="0" borderId="17" xfId="0" applyNumberFormat="1" applyFont="1" applyBorder="1" applyAlignment="1">
      <alignment horizontal="center"/>
    </xf>
    <xf numFmtId="9" fontId="5" fillId="0" borderId="17" xfId="2" applyFont="1" applyBorder="1" applyAlignment="1">
      <alignment horizontal="center" vertical="center"/>
    </xf>
    <xf numFmtId="168" fontId="5" fillId="0" borderId="18" xfId="0" applyNumberFormat="1" applyFont="1" applyBorder="1" applyAlignment="1">
      <alignment horizontal="center" vertical="center"/>
    </xf>
    <xf numFmtId="9" fontId="5" fillId="0" borderId="18" xfId="2" applyFont="1" applyBorder="1" applyAlignment="1">
      <alignment horizontal="center" vertical="center"/>
    </xf>
    <xf numFmtId="0" fontId="7" fillId="0" borderId="5" xfId="0" applyFont="1" applyBorder="1" applyAlignment="1"/>
    <xf numFmtId="0" fontId="7" fillId="0" borderId="0" xfId="0" applyFont="1"/>
    <xf numFmtId="9" fontId="5" fillId="0" borderId="0" xfId="2" applyFont="1"/>
    <xf numFmtId="0" fontId="5" fillId="0" borderId="0" xfId="0" applyFont="1"/>
    <xf numFmtId="166" fontId="8" fillId="0" borderId="7" xfId="1" applyNumberFormat="1" applyFont="1" applyFill="1" applyBorder="1"/>
    <xf numFmtId="166" fontId="8" fillId="0" borderId="0" xfId="1" applyNumberFormat="1" applyFont="1" applyFill="1" applyBorder="1"/>
    <xf numFmtId="0" fontId="6" fillId="12" borderId="5" xfId="0" applyFont="1" applyFill="1" applyBorder="1" applyAlignment="1">
      <alignment horizontal="left" vertical="center" wrapText="1"/>
    </xf>
    <xf numFmtId="0" fontId="6" fillId="12" borderId="5" xfId="0" applyFont="1" applyFill="1" applyBorder="1" applyAlignment="1">
      <alignment horizontal="left" vertical="top" wrapText="1"/>
    </xf>
    <xf numFmtId="166" fontId="3" fillId="11" borderId="7" xfId="1" applyNumberFormat="1" applyFont="1" applyFill="1" applyBorder="1"/>
    <xf numFmtId="166" fontId="3" fillId="11" borderId="0" xfId="1" applyNumberFormat="1" applyFont="1" applyFill="1" applyBorder="1"/>
    <xf numFmtId="166" fontId="3" fillId="11" borderId="8" xfId="1" applyNumberFormat="1" applyFont="1" applyFill="1" applyBorder="1"/>
    <xf numFmtId="166" fontId="3" fillId="0" borderId="13" xfId="1" applyNumberFormat="1" applyFont="1" applyBorder="1"/>
    <xf numFmtId="166" fontId="3" fillId="0" borderId="14" xfId="1" applyNumberFormat="1" applyFont="1" applyBorder="1"/>
    <xf numFmtId="166" fontId="3" fillId="0" borderId="15" xfId="1" applyNumberFormat="1" applyFont="1" applyBorder="1"/>
    <xf numFmtId="0" fontId="5" fillId="0" borderId="7" xfId="0" applyFont="1" applyBorder="1" applyAlignment="1"/>
    <xf numFmtId="0" fontId="5" fillId="0" borderId="0" xfId="0" applyFont="1" applyBorder="1" applyAlignment="1"/>
    <xf numFmtId="0" fontId="5" fillId="0" borderId="8" xfId="0" applyFont="1" applyBorder="1" applyAlignment="1"/>
    <xf numFmtId="0" fontId="5" fillId="0" borderId="10" xfId="0" applyFont="1" applyBorder="1" applyAlignment="1"/>
    <xf numFmtId="0" fontId="5" fillId="0" borderId="11" xfId="0" applyFont="1" applyBorder="1" applyAlignment="1"/>
    <xf numFmtId="0" fontId="5" fillId="0" borderId="12" xfId="0" applyFont="1" applyBorder="1" applyAlignment="1"/>
    <xf numFmtId="0" fontId="6" fillId="12" borderId="0" xfId="0" applyFont="1" applyFill="1" applyBorder="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0" fontId="2" fillId="0" borderId="0" xfId="0" applyFont="1" applyAlignment="1">
      <alignment horizontal="center"/>
    </xf>
    <xf numFmtId="0" fontId="11" fillId="0" borderId="0" xfId="0" applyFont="1" applyBorder="1" applyAlignment="1">
      <alignment horizontal="center" vertical="center" wrapText="1"/>
    </xf>
    <xf numFmtId="0" fontId="7" fillId="0" borderId="0" xfId="0" applyFont="1" applyAlignment="1">
      <alignment wrapText="1"/>
    </xf>
    <xf numFmtId="0" fontId="12" fillId="0" borderId="0" xfId="0" applyFont="1" applyAlignment="1">
      <alignment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xf>
    <xf numFmtId="0" fontId="3" fillId="6" borderId="12" xfId="0" applyFont="1" applyFill="1" applyBorder="1" applyAlignment="1">
      <alignment horizontal="center"/>
    </xf>
    <xf numFmtId="0" fontId="3" fillId="7" borderId="10" xfId="0" applyFont="1" applyFill="1" applyBorder="1" applyAlignment="1">
      <alignment horizontal="center"/>
    </xf>
    <xf numFmtId="0" fontId="3" fillId="8" borderId="11" xfId="0" applyFont="1" applyFill="1" applyBorder="1" applyAlignment="1">
      <alignment horizontal="center"/>
    </xf>
    <xf numFmtId="0" fontId="3" fillId="8" borderId="12" xfId="0" applyFont="1" applyFill="1" applyBorder="1" applyAlignment="1">
      <alignment horizontal="center"/>
    </xf>
    <xf numFmtId="0" fontId="3" fillId="8" borderId="10" xfId="0" applyFont="1" applyFill="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165" fontId="5" fillId="0" borderId="4" xfId="1" applyNumberFormat="1" applyFont="1" applyFill="1" applyBorder="1" applyAlignment="1">
      <alignment horizontal="center"/>
    </xf>
    <xf numFmtId="167" fontId="5" fillId="0" borderId="5" xfId="1" applyNumberFormat="1" applyFont="1" applyFill="1" applyBorder="1" applyAlignment="1">
      <alignment horizontal="center" vertical="center"/>
    </xf>
    <xf numFmtId="167" fontId="5" fillId="0" borderId="6" xfId="1" applyNumberFormat="1" applyFont="1" applyFill="1" applyBorder="1" applyAlignment="1">
      <alignment horizontal="center" vertical="center"/>
    </xf>
    <xf numFmtId="165" fontId="5" fillId="0" borderId="5" xfId="1" applyNumberFormat="1" applyFont="1" applyFill="1" applyBorder="1" applyAlignment="1">
      <alignment horizontal="center"/>
    </xf>
    <xf numFmtId="165" fontId="5" fillId="0" borderId="6" xfId="1" applyNumberFormat="1" applyFont="1" applyFill="1" applyBorder="1" applyAlignment="1">
      <alignment horizontal="center"/>
    </xf>
    <xf numFmtId="165" fontId="5" fillId="0" borderId="4" xfId="1" applyNumberFormat="1" applyFont="1" applyFill="1" applyBorder="1"/>
    <xf numFmtId="165" fontId="5" fillId="0" borderId="5" xfId="1" applyNumberFormat="1" applyFont="1" applyFill="1" applyBorder="1"/>
    <xf numFmtId="165" fontId="5" fillId="0" borderId="6" xfId="1" applyNumberFormat="1" applyFont="1" applyFill="1" applyBorder="1"/>
    <xf numFmtId="166" fontId="8" fillId="0" borderId="4"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15" borderId="6" xfId="1" applyNumberFormat="1" applyFont="1" applyFill="1" applyBorder="1" applyAlignment="1">
      <alignment horizontal="center"/>
    </xf>
    <xf numFmtId="165" fontId="5" fillId="0" borderId="7" xfId="1" applyNumberFormat="1" applyFont="1" applyFill="1" applyBorder="1" applyAlignment="1">
      <alignment horizontal="center"/>
    </xf>
    <xf numFmtId="167" fontId="5" fillId="0" borderId="0" xfId="1" applyNumberFormat="1" applyFont="1" applyFill="1" applyBorder="1" applyAlignment="1">
      <alignment horizontal="center" vertical="center"/>
    </xf>
    <xf numFmtId="167" fontId="5" fillId="0" borderId="8" xfId="1" applyNumberFormat="1" applyFont="1" applyFill="1" applyBorder="1" applyAlignment="1">
      <alignment horizontal="center" vertical="center"/>
    </xf>
    <xf numFmtId="165" fontId="5" fillId="0" borderId="0" xfId="1" applyNumberFormat="1" applyFont="1" applyFill="1" applyBorder="1" applyAlignment="1">
      <alignment horizontal="center"/>
    </xf>
    <xf numFmtId="165" fontId="5" fillId="0" borderId="8" xfId="1" applyNumberFormat="1" applyFont="1" applyFill="1" applyBorder="1" applyAlignment="1">
      <alignment horizontal="center"/>
    </xf>
    <xf numFmtId="165" fontId="5" fillId="0" borderId="7" xfId="1" applyNumberFormat="1" applyFont="1" applyFill="1" applyBorder="1"/>
    <xf numFmtId="165" fontId="5" fillId="0" borderId="0" xfId="1" applyNumberFormat="1" applyFont="1" applyFill="1" applyBorder="1"/>
    <xf numFmtId="165" fontId="5" fillId="0" borderId="8" xfId="1" applyNumberFormat="1" applyFont="1" applyFill="1" applyBorder="1"/>
    <xf numFmtId="166" fontId="8" fillId="0" borderId="7" xfId="1" applyNumberFormat="1" applyFont="1" applyFill="1" applyBorder="1" applyAlignment="1">
      <alignment horizontal="center"/>
    </xf>
    <xf numFmtId="166" fontId="8" fillId="0" borderId="0" xfId="1" applyNumberFormat="1" applyFont="1" applyFill="1" applyBorder="1" applyAlignment="1">
      <alignment horizontal="center"/>
    </xf>
    <xf numFmtId="166" fontId="8" fillId="0" borderId="8" xfId="1" applyNumberFormat="1" applyFont="1" applyFill="1" applyBorder="1" applyAlignment="1">
      <alignment horizontal="center"/>
    </xf>
    <xf numFmtId="165" fontId="5" fillId="0" borderId="7" xfId="1" applyNumberFormat="1" applyFont="1" applyBorder="1" applyAlignment="1">
      <alignment horizontal="center"/>
    </xf>
    <xf numFmtId="165" fontId="3" fillId="11" borderId="7" xfId="2" applyNumberFormat="1" applyFont="1" applyFill="1" applyBorder="1" applyAlignment="1">
      <alignment horizontal="center"/>
    </xf>
    <xf numFmtId="167" fontId="3" fillId="11" borderId="0" xfId="0" applyNumberFormat="1" applyFont="1" applyFill="1" applyAlignment="1">
      <alignment horizontal="center" vertical="center"/>
    </xf>
    <xf numFmtId="165" fontId="3" fillId="11" borderId="0" xfId="2" applyNumberFormat="1" applyFont="1" applyFill="1" applyBorder="1" applyAlignment="1">
      <alignment horizontal="center"/>
    </xf>
    <xf numFmtId="165" fontId="3" fillId="11" borderId="8" xfId="2" applyNumberFormat="1" applyFont="1" applyFill="1" applyBorder="1" applyAlignment="1">
      <alignment horizontal="center"/>
    </xf>
    <xf numFmtId="166" fontId="3" fillId="11" borderId="7" xfId="2" applyNumberFormat="1" applyFont="1" applyFill="1" applyBorder="1" applyAlignment="1">
      <alignment horizontal="center"/>
    </xf>
    <xf numFmtId="0" fontId="3" fillId="11" borderId="0" xfId="2" applyNumberFormat="1" applyFont="1" applyFill="1" applyBorder="1" applyAlignment="1">
      <alignment horizontal="center"/>
    </xf>
    <xf numFmtId="167" fontId="3" fillId="11" borderId="0" xfId="2" applyNumberFormat="1" applyFont="1" applyFill="1" applyBorder="1" applyAlignment="1">
      <alignment horizontal="center" vertical="center"/>
    </xf>
    <xf numFmtId="166" fontId="3" fillId="11" borderId="0" xfId="2" applyNumberFormat="1" applyFont="1" applyFill="1" applyBorder="1" applyAlignment="1">
      <alignment horizontal="center"/>
    </xf>
    <xf numFmtId="166" fontId="3" fillId="11" borderId="8" xfId="2" applyNumberFormat="1" applyFont="1" applyFill="1" applyBorder="1" applyAlignment="1">
      <alignment horizontal="center"/>
    </xf>
    <xf numFmtId="0" fontId="3" fillId="11" borderId="8" xfId="2" applyNumberFormat="1" applyFont="1" applyFill="1" applyBorder="1" applyAlignment="1">
      <alignment horizontal="center"/>
    </xf>
    <xf numFmtId="165" fontId="3" fillId="0" borderId="7" xfId="2" applyNumberFormat="1" applyFont="1" applyFill="1" applyBorder="1" applyAlignment="1">
      <alignment horizontal="center"/>
    </xf>
    <xf numFmtId="167" fontId="5" fillId="0" borderId="0" xfId="1" applyNumberFormat="1" applyFont="1" applyBorder="1" applyAlignment="1">
      <alignment horizontal="center" vertical="center"/>
    </xf>
    <xf numFmtId="165" fontId="5" fillId="0" borderId="0" xfId="1" applyNumberFormat="1" applyFont="1" applyBorder="1" applyAlignment="1">
      <alignment horizontal="center"/>
    </xf>
    <xf numFmtId="165" fontId="5" fillId="0" borderId="7" xfId="1" applyNumberFormat="1" applyFont="1" applyBorder="1"/>
    <xf numFmtId="165" fontId="5" fillId="0" borderId="0" xfId="1" applyNumberFormat="1" applyFont="1" applyBorder="1"/>
    <xf numFmtId="166" fontId="8" fillId="0" borderId="0" xfId="1" applyNumberFormat="1" applyFont="1" applyBorder="1" applyAlignment="1">
      <alignment horizontal="right"/>
    </xf>
    <xf numFmtId="166" fontId="8" fillId="0" borderId="0" xfId="1" applyNumberFormat="1" applyFont="1" applyBorder="1"/>
    <xf numFmtId="166" fontId="8" fillId="16" borderId="7" xfId="1" applyNumberFormat="1" applyFont="1" applyFill="1" applyBorder="1" applyAlignment="1">
      <alignment horizontal="center"/>
    </xf>
    <xf numFmtId="166" fontId="8" fillId="15" borderId="8" xfId="1" applyNumberFormat="1" applyFont="1" applyFill="1" applyBorder="1" applyAlignment="1">
      <alignment horizontal="center"/>
    </xf>
    <xf numFmtId="166" fontId="8" fillId="14" borderId="8" xfId="1" applyNumberFormat="1" applyFont="1" applyFill="1" applyBorder="1" applyAlignment="1">
      <alignment horizontal="center"/>
    </xf>
    <xf numFmtId="166" fontId="8" fillId="15" borderId="0" xfId="1" applyNumberFormat="1" applyFont="1" applyFill="1" applyBorder="1" applyAlignment="1">
      <alignment horizontal="center"/>
    </xf>
    <xf numFmtId="165" fontId="3" fillId="11" borderId="7" xfId="1" applyNumberFormat="1" applyFont="1" applyFill="1" applyBorder="1"/>
    <xf numFmtId="165" fontId="3" fillId="11" borderId="0" xfId="1" applyNumberFormat="1" applyFont="1" applyFill="1" applyBorder="1"/>
    <xf numFmtId="165" fontId="3" fillId="11" borderId="8" xfId="1" applyNumberFormat="1" applyFont="1" applyFill="1" applyBorder="1"/>
    <xf numFmtId="166" fontId="4" fillId="11" borderId="7" xfId="1" applyNumberFormat="1" applyFont="1" applyFill="1" applyBorder="1" applyAlignment="1">
      <alignment horizontal="left" indent="2"/>
    </xf>
    <xf numFmtId="166" fontId="4" fillId="11" borderId="0" xfId="1" applyNumberFormat="1" applyFont="1" applyFill="1" applyBorder="1" applyAlignment="1">
      <alignment horizontal="right"/>
    </xf>
    <xf numFmtId="167" fontId="5" fillId="12" borderId="0" xfId="1" applyNumberFormat="1" applyFont="1" applyFill="1" applyBorder="1" applyAlignment="1">
      <alignment horizontal="center" vertical="center"/>
    </xf>
    <xf numFmtId="165" fontId="5" fillId="12" borderId="0" xfId="1" applyNumberFormat="1" applyFont="1" applyFill="1" applyBorder="1"/>
    <xf numFmtId="166" fontId="8" fillId="12" borderId="0" xfId="1" applyNumberFormat="1" applyFont="1" applyFill="1" applyBorder="1"/>
    <xf numFmtId="166" fontId="8" fillId="0" borderId="8" xfId="1" applyNumberFormat="1" applyFont="1" applyFill="1" applyBorder="1"/>
    <xf numFmtId="165" fontId="5" fillId="12" borderId="7" xfId="1" applyNumberFormat="1" applyFont="1" applyFill="1" applyBorder="1"/>
    <xf numFmtId="166" fontId="8" fillId="15" borderId="0" xfId="1" applyNumberFormat="1" applyFont="1" applyFill="1" applyBorder="1"/>
    <xf numFmtId="165" fontId="3" fillId="13" borderId="8" xfId="2" applyNumberFormat="1" applyFont="1" applyFill="1" applyBorder="1" applyAlignment="1">
      <alignment horizontal="center"/>
    </xf>
    <xf numFmtId="165" fontId="3" fillId="13" borderId="7" xfId="2" applyNumberFormat="1" applyFont="1" applyFill="1" applyBorder="1" applyAlignment="1">
      <alignment horizontal="center"/>
    </xf>
    <xf numFmtId="165" fontId="3" fillId="13" borderId="0" xfId="2" applyNumberFormat="1" applyFont="1" applyFill="1" applyBorder="1" applyAlignment="1">
      <alignment horizontal="center"/>
    </xf>
    <xf numFmtId="166" fontId="8" fillId="16" borderId="0" xfId="1" applyNumberFormat="1" applyFont="1" applyFill="1" applyBorder="1" applyAlignment="1">
      <alignment horizontal="center"/>
    </xf>
    <xf numFmtId="166" fontId="3" fillId="13" borderId="7" xfId="1" applyNumberFormat="1" applyFont="1" applyFill="1" applyBorder="1"/>
    <xf numFmtId="166" fontId="3" fillId="13" borderId="0" xfId="1" applyNumberFormat="1" applyFont="1" applyFill="1" applyBorder="1"/>
    <xf numFmtId="165" fontId="5" fillId="0" borderId="10" xfId="1" applyNumberFormat="1" applyFont="1" applyBorder="1" applyAlignment="1">
      <alignment horizontal="center"/>
    </xf>
    <xf numFmtId="167" fontId="5" fillId="0" borderId="11" xfId="1" applyNumberFormat="1" applyFont="1" applyBorder="1" applyAlignment="1">
      <alignment horizontal="center" vertical="center"/>
    </xf>
    <xf numFmtId="167" fontId="5" fillId="0" borderId="12" xfId="1" applyNumberFormat="1" applyFont="1" applyBorder="1" applyAlignment="1">
      <alignment horizontal="center" vertical="center"/>
    </xf>
    <xf numFmtId="165" fontId="5" fillId="0" borderId="11" xfId="1" applyNumberFormat="1" applyFont="1" applyBorder="1" applyAlignment="1">
      <alignment horizontal="center"/>
    </xf>
    <xf numFmtId="165" fontId="5" fillId="0" borderId="12" xfId="1" applyNumberFormat="1" applyFont="1" applyBorder="1" applyAlignment="1">
      <alignment horizontal="center"/>
    </xf>
    <xf numFmtId="165" fontId="5" fillId="0" borderId="10" xfId="1" applyNumberFormat="1" applyFont="1" applyBorder="1"/>
    <xf numFmtId="165" fontId="5" fillId="0" borderId="11" xfId="1" applyNumberFormat="1" applyFont="1" applyBorder="1"/>
    <xf numFmtId="165" fontId="5" fillId="0" borderId="12" xfId="1" applyNumberFormat="1" applyFont="1" applyBorder="1"/>
    <xf numFmtId="165" fontId="8" fillId="0" borderId="7" xfId="1" applyNumberFormat="1" applyFont="1" applyFill="1" applyBorder="1" applyAlignment="1">
      <alignment horizontal="center"/>
    </xf>
    <xf numFmtId="165" fontId="8" fillId="0" borderId="11" xfId="1" applyNumberFormat="1" applyFont="1" applyFill="1" applyBorder="1" applyAlignment="1">
      <alignment horizontal="center"/>
    </xf>
    <xf numFmtId="165" fontId="8" fillId="0" borderId="12" xfId="1" applyNumberFormat="1" applyFont="1" applyFill="1" applyBorder="1" applyAlignment="1">
      <alignment horizontal="center"/>
    </xf>
    <xf numFmtId="166" fontId="5" fillId="0" borderId="12" xfId="1" applyNumberFormat="1" applyFont="1" applyBorder="1"/>
    <xf numFmtId="165" fontId="3" fillId="0" borderId="13" xfId="1" applyNumberFormat="1" applyFont="1" applyBorder="1"/>
    <xf numFmtId="0" fontId="3" fillId="0" borderId="0" xfId="0" applyFont="1" applyAlignment="1">
      <alignment horizontal="center"/>
    </xf>
    <xf numFmtId="165" fontId="3" fillId="0" borderId="14" xfId="1" applyNumberFormat="1" applyFont="1" applyBorder="1"/>
    <xf numFmtId="166" fontId="3" fillId="0" borderId="13" xfId="1" applyNumberFormat="1" applyFont="1" applyFill="1" applyBorder="1" applyAlignment="1">
      <alignment horizontal="center"/>
    </xf>
    <xf numFmtId="166" fontId="3" fillId="0" borderId="14" xfId="1" applyNumberFormat="1" applyFont="1" applyFill="1" applyBorder="1" applyAlignment="1">
      <alignment horizontal="center"/>
    </xf>
    <xf numFmtId="166" fontId="3" fillId="0" borderId="12" xfId="1" applyNumberFormat="1" applyFont="1" applyFill="1" applyBorder="1" applyAlignment="1">
      <alignment horizontal="center"/>
    </xf>
    <xf numFmtId="166" fontId="4" fillId="0" borderId="14" xfId="1" applyNumberFormat="1" applyFont="1" applyBorder="1"/>
    <xf numFmtId="167" fontId="7" fillId="0" borderId="0" xfId="0" applyNumberFormat="1" applyFont="1"/>
    <xf numFmtId="0" fontId="7" fillId="0" borderId="0" xfId="0" applyFont="1" applyFill="1"/>
    <xf numFmtId="165" fontId="5" fillId="11" borderId="4" xfId="1" applyNumberFormat="1" applyFont="1" applyFill="1" applyBorder="1" applyAlignment="1"/>
    <xf numFmtId="167" fontId="5" fillId="11" borderId="5" xfId="2" applyNumberFormat="1" applyFont="1" applyFill="1" applyBorder="1" applyAlignment="1">
      <alignment horizontal="center"/>
    </xf>
    <xf numFmtId="165" fontId="5" fillId="11" borderId="4" xfId="1" applyNumberFormat="1" applyFont="1" applyFill="1" applyBorder="1"/>
    <xf numFmtId="165" fontId="5" fillId="11" borderId="5" xfId="1" applyNumberFormat="1" applyFont="1" applyFill="1" applyBorder="1"/>
    <xf numFmtId="165" fontId="5" fillId="11" borderId="6" xfId="1" applyNumberFormat="1" applyFont="1" applyFill="1" applyBorder="1"/>
    <xf numFmtId="166" fontId="8" fillId="11" borderId="4" xfId="1" applyNumberFormat="1" applyFont="1" applyFill="1" applyBorder="1" applyAlignment="1">
      <alignment horizontal="center"/>
    </xf>
    <xf numFmtId="166" fontId="8" fillId="11" borderId="5" xfId="1" applyNumberFormat="1" applyFont="1" applyFill="1" applyBorder="1" applyAlignment="1">
      <alignment horizontal="center"/>
    </xf>
    <xf numFmtId="166" fontId="8" fillId="11" borderId="6" xfId="1" applyNumberFormat="1" applyFont="1" applyFill="1" applyBorder="1" applyAlignment="1">
      <alignment horizontal="center"/>
    </xf>
    <xf numFmtId="166" fontId="8" fillId="11" borderId="6" xfId="1" quotePrefix="1" applyNumberFormat="1" applyFont="1" applyFill="1" applyBorder="1" applyAlignment="1">
      <alignment horizontal="center"/>
    </xf>
    <xf numFmtId="167" fontId="8" fillId="11" borderId="7" xfId="1" applyNumberFormat="1" applyFont="1" applyFill="1" applyBorder="1" applyAlignment="1">
      <alignment horizontal="right"/>
    </xf>
    <xf numFmtId="167" fontId="8" fillId="11" borderId="8" xfId="1" quotePrefix="1" applyNumberFormat="1" applyFont="1" applyFill="1" applyBorder="1" applyAlignment="1">
      <alignment horizontal="center"/>
    </xf>
    <xf numFmtId="165" fontId="5" fillId="11" borderId="7" xfId="1" applyNumberFormat="1" applyFont="1" applyFill="1" applyBorder="1"/>
    <xf numFmtId="167" fontId="5" fillId="11" borderId="0" xfId="2" applyNumberFormat="1" applyFont="1" applyFill="1" applyBorder="1" applyAlignment="1">
      <alignment horizontal="center"/>
    </xf>
    <xf numFmtId="165" fontId="5" fillId="11" borderId="0" xfId="1" applyNumberFormat="1" applyFont="1" applyFill="1" applyBorder="1"/>
    <xf numFmtId="166" fontId="8" fillId="11" borderId="7" xfId="1" applyNumberFormat="1" applyFont="1" applyFill="1" applyBorder="1"/>
    <xf numFmtId="166" fontId="8" fillId="11" borderId="0" xfId="1" applyNumberFormat="1" applyFont="1" applyFill="1" applyBorder="1"/>
    <xf numFmtId="166" fontId="8" fillId="11" borderId="8" xfId="1" applyNumberFormat="1" applyFont="1" applyFill="1" applyBorder="1" applyAlignment="1">
      <alignment horizontal="center"/>
    </xf>
    <xf numFmtId="166" fontId="8" fillId="11" borderId="7" xfId="1" applyNumberFormat="1" applyFont="1" applyFill="1" applyBorder="1" applyAlignment="1">
      <alignment horizontal="right"/>
    </xf>
    <xf numFmtId="166" fontId="8" fillId="11" borderId="0" xfId="1" applyNumberFormat="1" applyFont="1" applyFill="1" applyBorder="1" applyAlignment="1">
      <alignment horizontal="right"/>
    </xf>
    <xf numFmtId="166" fontId="8" fillId="11" borderId="7" xfId="1" applyNumberFormat="1" applyFont="1" applyFill="1" applyBorder="1" applyAlignment="1">
      <alignment horizontal="center"/>
    </xf>
    <xf numFmtId="166" fontId="8" fillId="11" borderId="0" xfId="1" applyNumberFormat="1" applyFont="1" applyFill="1" applyBorder="1" applyAlignment="1">
      <alignment horizontal="center"/>
    </xf>
    <xf numFmtId="166" fontId="8" fillId="11" borderId="8" xfId="1" quotePrefix="1" applyNumberFormat="1" applyFont="1" applyFill="1" applyBorder="1" applyAlignment="1">
      <alignment horizontal="center"/>
    </xf>
    <xf numFmtId="167" fontId="8" fillId="11" borderId="0" xfId="1" applyNumberFormat="1" applyFont="1" applyFill="1" applyBorder="1" applyAlignment="1">
      <alignment horizontal="right"/>
    </xf>
    <xf numFmtId="165" fontId="5" fillId="11" borderId="10" xfId="1" applyNumberFormat="1" applyFont="1" applyFill="1" applyBorder="1"/>
    <xf numFmtId="165" fontId="5" fillId="11" borderId="11" xfId="1" applyNumberFormat="1" applyFont="1" applyFill="1" applyBorder="1"/>
    <xf numFmtId="165" fontId="5" fillId="11" borderId="12" xfId="1" applyNumberFormat="1" applyFont="1" applyFill="1" applyBorder="1"/>
    <xf numFmtId="165" fontId="5" fillId="11" borderId="12" xfId="1" quotePrefix="1" applyNumberFormat="1" applyFont="1" applyFill="1" applyBorder="1"/>
    <xf numFmtId="166" fontId="8" fillId="0" borderId="0" xfId="0" applyNumberFormat="1" applyFont="1" applyAlignment="1">
      <alignment horizontal="right"/>
    </xf>
    <xf numFmtId="166" fontId="8" fillId="12" borderId="12" xfId="1" applyNumberFormat="1" applyFont="1" applyFill="1" applyBorder="1" applyAlignment="1">
      <alignment horizontal="center"/>
    </xf>
    <xf numFmtId="167" fontId="8" fillId="0" borderId="10" xfId="0" applyNumberFormat="1" applyFont="1" applyBorder="1" applyAlignment="1">
      <alignment horizontal="right"/>
    </xf>
    <xf numFmtId="167" fontId="8" fillId="0" borderId="11" xfId="0" applyNumberFormat="1" applyFont="1" applyBorder="1" applyAlignment="1">
      <alignment horizontal="right"/>
    </xf>
    <xf numFmtId="167" fontId="8" fillId="12" borderId="8" xfId="1" quotePrefix="1" applyNumberFormat="1" applyFont="1" applyFill="1" applyBorder="1" applyAlignment="1">
      <alignment horizontal="center"/>
    </xf>
    <xf numFmtId="167" fontId="8" fillId="0" borderId="0" xfId="0" applyNumberFormat="1" applyFont="1" applyAlignment="1">
      <alignment horizontal="right"/>
    </xf>
    <xf numFmtId="167" fontId="8" fillId="0" borderId="12" xfId="0" applyNumberFormat="1" applyFont="1" applyBorder="1" applyAlignment="1">
      <alignment horizontal="right"/>
    </xf>
    <xf numFmtId="167" fontId="3" fillId="0" borderId="14" xfId="2" applyNumberFormat="1" applyFont="1" applyBorder="1" applyAlignment="1">
      <alignment horizontal="center"/>
    </xf>
    <xf numFmtId="167" fontId="3" fillId="0" borderId="15" xfId="2" applyNumberFormat="1" applyFont="1" applyBorder="1" applyAlignment="1">
      <alignment horizontal="center"/>
    </xf>
    <xf numFmtId="166" fontId="4" fillId="0" borderId="13" xfId="1" applyNumberFormat="1" applyFont="1" applyBorder="1"/>
    <xf numFmtId="166" fontId="4" fillId="12" borderId="15" xfId="1" applyNumberFormat="1" applyFont="1" applyFill="1" applyBorder="1" applyAlignment="1">
      <alignment horizontal="center"/>
    </xf>
    <xf numFmtId="167" fontId="4" fillId="0" borderId="13" xfId="1" applyNumberFormat="1" applyFont="1" applyBorder="1" applyAlignment="1">
      <alignment horizontal="right"/>
    </xf>
    <xf numFmtId="167" fontId="4" fillId="0" borderId="14" xfId="1" applyNumberFormat="1" applyFont="1" applyBorder="1" applyAlignment="1">
      <alignment horizontal="right"/>
    </xf>
    <xf numFmtId="167" fontId="4" fillId="12" borderId="15" xfId="1" quotePrefix="1" applyNumberFormat="1" applyFont="1" applyFill="1" applyBorder="1" applyAlignment="1">
      <alignment horizontal="center"/>
    </xf>
    <xf numFmtId="0" fontId="6" fillId="0" borderId="0" xfId="0" applyFont="1" applyFill="1" applyBorder="1" applyAlignment="1">
      <alignment vertical="top"/>
    </xf>
    <xf numFmtId="0" fontId="5" fillId="0" borderId="4" xfId="0" applyFont="1" applyBorder="1"/>
    <xf numFmtId="0" fontId="5" fillId="0" borderId="5" xfId="0" applyFont="1" applyBorder="1"/>
    <xf numFmtId="0" fontId="5" fillId="0" borderId="6" xfId="0" applyFont="1" applyBorder="1"/>
    <xf numFmtId="3" fontId="5" fillId="0" borderId="16" xfId="0" applyNumberFormat="1" applyFont="1" applyBorder="1" applyAlignment="1">
      <alignment horizontal="center"/>
    </xf>
    <xf numFmtId="0" fontId="5" fillId="0" borderId="7" xfId="0" applyFont="1" applyBorder="1"/>
    <xf numFmtId="0" fontId="5" fillId="0" borderId="0" xfId="0" applyFont="1" applyBorder="1"/>
    <xf numFmtId="0" fontId="5" fillId="0" borderId="8" xfId="0" applyFont="1" applyBorder="1"/>
    <xf numFmtId="3" fontId="5" fillId="0" borderId="17" xfId="0" applyNumberFormat="1" applyFont="1" applyBorder="1" applyAlignment="1">
      <alignment horizont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3" fontId="5" fillId="0" borderId="18" xfId="0" applyNumberFormat="1" applyFont="1" applyBorder="1" applyAlignment="1">
      <alignment horizontal="center" vertical="center"/>
    </xf>
    <xf numFmtId="169" fontId="5" fillId="0" borderId="18" xfId="2" applyNumberFormat="1" applyFont="1" applyBorder="1" applyAlignment="1">
      <alignment horizontal="center" vertical="center"/>
    </xf>
    <xf numFmtId="0" fontId="6" fillId="0" borderId="0" xfId="0" applyFont="1" applyBorder="1"/>
    <xf numFmtId="0" fontId="6" fillId="12" borderId="0" xfId="0" applyFont="1" applyFill="1" applyBorder="1" applyAlignment="1">
      <alignment vertical="center"/>
    </xf>
    <xf numFmtId="0" fontId="6" fillId="0" borderId="0" xfId="0" applyFont="1" applyFill="1"/>
    <xf numFmtId="3" fontId="5" fillId="0" borderId="0" xfId="0" applyNumberFormat="1" applyFont="1" applyBorder="1"/>
    <xf numFmtId="9" fontId="5" fillId="0" borderId="0" xfId="2" applyFont="1" applyBorder="1" applyAlignment="1">
      <alignment horizontal="center" vertical="center"/>
    </xf>
    <xf numFmtId="0" fontId="6" fillId="0" borderId="0" xfId="0" applyFont="1"/>
    <xf numFmtId="3" fontId="5" fillId="0" borderId="0" xfId="0" applyNumberFormat="1" applyFont="1"/>
    <xf numFmtId="3" fontId="5" fillId="0" borderId="0" xfId="0" applyNumberFormat="1" applyFont="1" applyAlignment="1">
      <alignment horizontal="center"/>
    </xf>
    <xf numFmtId="0" fontId="5" fillId="0" borderId="10" xfId="0" applyFont="1" applyBorder="1"/>
    <xf numFmtId="0" fontId="5" fillId="0" borderId="11" xfId="0" applyFont="1" applyBorder="1"/>
    <xf numFmtId="9" fontId="5" fillId="0" borderId="11" xfId="2" applyFont="1" applyBorder="1" applyAlignment="1">
      <alignment horizontal="center" vertical="center"/>
    </xf>
    <xf numFmtId="0" fontId="5" fillId="0" borderId="12" xfId="0" applyFont="1" applyBorder="1"/>
    <xf numFmtId="3" fontId="5" fillId="0" borderId="18" xfId="0" applyNumberFormat="1" applyFont="1" applyBorder="1" applyAlignment="1">
      <alignment horizont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2" borderId="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0" borderId="7" xfId="0" applyFont="1" applyBorder="1" applyAlignment="1">
      <alignment horizontal="left"/>
    </xf>
    <xf numFmtId="0" fontId="5" fillId="0" borderId="0" xfId="0" applyFont="1" applyBorder="1" applyAlignment="1">
      <alignment horizontal="left"/>
    </xf>
    <xf numFmtId="0" fontId="5" fillId="0" borderId="8" xfId="0" applyFont="1" applyBorder="1" applyAlignment="1">
      <alignment horizontal="left"/>
    </xf>
    <xf numFmtId="0" fontId="6" fillId="0" borderId="0" xfId="0" applyFont="1" applyAlignment="1">
      <alignment horizontal="left" vertical="top" wrapText="1"/>
    </xf>
    <xf numFmtId="0" fontId="13" fillId="6" borderId="16" xfId="0" applyFont="1" applyFill="1" applyBorder="1" applyAlignment="1">
      <alignment horizontal="left" vertical="top" wrapText="1"/>
    </xf>
    <xf numFmtId="0" fontId="13" fillId="6" borderId="17" xfId="0" applyFont="1" applyFill="1" applyBorder="1" applyAlignment="1">
      <alignment horizontal="left" vertical="top" wrapText="1"/>
    </xf>
    <xf numFmtId="0" fontId="13" fillId="6" borderId="18" xfId="0" applyFont="1" applyFill="1" applyBorder="1" applyAlignment="1">
      <alignment horizontal="left" vertical="top" wrapText="1"/>
    </xf>
    <xf numFmtId="0" fontId="5" fillId="0" borderId="1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3" fillId="12" borderId="13"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3" fillId="2" borderId="7" xfId="0" applyFont="1" applyFill="1" applyBorder="1" applyAlignment="1">
      <alignment horizontal="center" vertical="center" wrapText="1"/>
    </xf>
    <xf numFmtId="0" fontId="6" fillId="0" borderId="0" xfId="0" applyFont="1" applyFill="1" applyAlignment="1">
      <alignment horizontal="left" vertical="top" wrapText="1"/>
    </xf>
  </cellXfs>
  <cellStyles count="4">
    <cellStyle name="Milliers" xfId="1" builtinId="3"/>
    <cellStyle name="Normal" xfId="0" builtinId="0"/>
    <cellStyle name="Normal 2" xfId="3" xr:uid="{69A8ACEF-6A3F-4813-87C5-7E8A1AE89FC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1633870</xdr:colOff>
      <xdr:row>2</xdr:row>
      <xdr:rowOff>52267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14350" y="0"/>
          <a:ext cx="1633870" cy="8047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5"/>
  <sheetViews>
    <sheetView showGridLines="0" tabSelected="1" topLeftCell="A106" zoomScaleNormal="100" workbookViewId="0">
      <selection activeCell="B124" sqref="B124:E124"/>
    </sheetView>
  </sheetViews>
  <sheetFormatPr baseColWidth="10" defaultRowHeight="15" x14ac:dyDescent="0.25"/>
  <cols>
    <col min="1" max="1" width="7.7109375" style="22" customWidth="1"/>
    <col min="2" max="2" width="100.42578125" style="22" bestFit="1" customWidth="1"/>
    <col min="3" max="3" width="14.140625" style="24" customWidth="1"/>
    <col min="4" max="11" width="11.42578125" style="24" customWidth="1"/>
    <col min="12" max="12" width="14.140625" style="24" customWidth="1"/>
    <col min="13" max="13" width="13.5703125" style="24" customWidth="1"/>
    <col min="14" max="14" width="14.5703125" style="24" customWidth="1"/>
    <col min="15" max="19" width="11.42578125" style="24" customWidth="1"/>
    <col min="20" max="20" width="14.28515625" style="22" customWidth="1"/>
    <col min="21" max="22" width="11.42578125" style="22" customWidth="1"/>
    <col min="23" max="23" width="14.28515625" style="22" customWidth="1"/>
    <col min="24" max="25" width="11.42578125" style="22" customWidth="1"/>
    <col min="26" max="26" width="15.42578125" style="22" customWidth="1"/>
    <col min="27" max="28" width="11.42578125" style="22" customWidth="1"/>
    <col min="29" max="29" width="14.28515625" style="22" customWidth="1"/>
    <col min="30" max="16384" width="11.42578125" style="22"/>
  </cols>
  <sheetData>
    <row r="1" spans="1:29" ht="44.25" customHeight="1" thickBot="1" x14ac:dyDescent="0.3">
      <c r="B1" s="44"/>
      <c r="C1" s="208" t="s">
        <v>0</v>
      </c>
      <c r="D1" s="209"/>
      <c r="E1" s="209"/>
      <c r="F1" s="209"/>
      <c r="G1" s="209"/>
      <c r="H1" s="209"/>
      <c r="I1" s="210"/>
      <c r="J1" s="45"/>
      <c r="Q1" s="22"/>
      <c r="R1" s="22"/>
      <c r="S1" s="22"/>
    </row>
    <row r="3" spans="1:29" x14ac:dyDescent="0.25">
      <c r="B3" s="44"/>
      <c r="C3" s="44"/>
      <c r="D3" s="44"/>
    </row>
    <row r="4" spans="1:29" x14ac:dyDescent="0.25">
      <c r="B4" s="1" t="s">
        <v>49</v>
      </c>
    </row>
    <row r="5" spans="1:29" ht="15.75" thickBot="1" x14ac:dyDescent="0.3">
      <c r="B5" s="1" t="s">
        <v>135</v>
      </c>
      <c r="C5" s="44"/>
      <c r="D5" s="44"/>
      <c r="E5" s="44"/>
      <c r="F5" s="44"/>
      <c r="G5" s="44"/>
      <c r="H5" s="44"/>
      <c r="I5" s="44"/>
      <c r="J5" s="44"/>
      <c r="K5" s="44"/>
      <c r="L5" s="44"/>
      <c r="M5" s="44"/>
      <c r="N5" s="44"/>
      <c r="O5" s="44"/>
    </row>
    <row r="6" spans="1:29" s="46" customFormat="1" ht="47.25" customHeight="1" x14ac:dyDescent="0.25">
      <c r="B6" s="47" t="s">
        <v>1</v>
      </c>
      <c r="C6" s="211" t="s">
        <v>2</v>
      </c>
      <c r="D6" s="212"/>
      <c r="E6" s="213"/>
      <c r="F6" s="214" t="s">
        <v>3</v>
      </c>
      <c r="G6" s="215"/>
      <c r="H6" s="216"/>
      <c r="I6" s="214" t="s">
        <v>154</v>
      </c>
      <c r="J6" s="215"/>
      <c r="K6" s="216"/>
      <c r="L6" s="214" t="s">
        <v>4</v>
      </c>
      <c r="M6" s="215"/>
      <c r="N6" s="216"/>
      <c r="O6" s="214" t="s">
        <v>5</v>
      </c>
      <c r="P6" s="215"/>
      <c r="Q6" s="216"/>
      <c r="R6" s="220" t="s">
        <v>6</v>
      </c>
      <c r="S6" s="221"/>
      <c r="T6" s="222"/>
      <c r="U6" s="220" t="s">
        <v>7</v>
      </c>
      <c r="V6" s="221"/>
      <c r="W6" s="222"/>
      <c r="X6" s="217" t="s">
        <v>8</v>
      </c>
      <c r="Y6" s="218"/>
      <c r="Z6" s="219"/>
      <c r="AA6" s="220" t="s">
        <v>9</v>
      </c>
      <c r="AB6" s="221"/>
      <c r="AC6" s="222"/>
    </row>
    <row r="7" spans="1:29" s="46" customFormat="1" ht="24.75" customHeight="1" thickBot="1" x14ac:dyDescent="0.3">
      <c r="C7" s="249">
        <v>2023</v>
      </c>
      <c r="D7" s="223"/>
      <c r="E7" s="224"/>
      <c r="F7" s="225">
        <v>2023</v>
      </c>
      <c r="G7" s="226"/>
      <c r="H7" s="227"/>
      <c r="I7" s="225">
        <v>2023</v>
      </c>
      <c r="J7" s="226"/>
      <c r="K7" s="227"/>
      <c r="L7" s="225">
        <v>2023</v>
      </c>
      <c r="M7" s="226"/>
      <c r="N7" s="227"/>
      <c r="O7" s="225">
        <v>2023</v>
      </c>
      <c r="P7" s="226"/>
      <c r="Q7" s="227"/>
      <c r="R7" s="228" t="s">
        <v>153</v>
      </c>
      <c r="S7" s="229"/>
      <c r="T7" s="2" t="s">
        <v>151</v>
      </c>
      <c r="U7" s="228" t="s">
        <v>153</v>
      </c>
      <c r="V7" s="229"/>
      <c r="W7" s="2" t="s">
        <v>151</v>
      </c>
      <c r="X7" s="228" t="s">
        <v>153</v>
      </c>
      <c r="Y7" s="229"/>
      <c r="Z7" s="2" t="s">
        <v>151</v>
      </c>
      <c r="AA7" s="228" t="s">
        <v>10</v>
      </c>
      <c r="AB7" s="229"/>
      <c r="AC7" s="2" t="s">
        <v>151</v>
      </c>
    </row>
    <row r="8" spans="1:29" ht="15.75" thickBot="1" x14ac:dyDescent="0.3">
      <c r="B8" s="3" t="s">
        <v>50</v>
      </c>
      <c r="C8" s="48" t="s">
        <v>153</v>
      </c>
      <c r="D8" s="49" t="s">
        <v>11</v>
      </c>
      <c r="E8" s="50" t="s">
        <v>12</v>
      </c>
      <c r="F8" s="51" t="s">
        <v>13</v>
      </c>
      <c r="G8" s="52" t="s">
        <v>14</v>
      </c>
      <c r="H8" s="53" t="s">
        <v>15</v>
      </c>
      <c r="I8" s="54" t="s">
        <v>13</v>
      </c>
      <c r="J8" s="52" t="s">
        <v>14</v>
      </c>
      <c r="K8" s="53" t="s">
        <v>15</v>
      </c>
      <c r="L8" s="54" t="s">
        <v>13</v>
      </c>
      <c r="M8" s="52" t="s">
        <v>14</v>
      </c>
      <c r="N8" s="53" t="s">
        <v>15</v>
      </c>
      <c r="O8" s="54" t="s">
        <v>13</v>
      </c>
      <c r="P8" s="52" t="s">
        <v>14</v>
      </c>
      <c r="Q8" s="53" t="s">
        <v>15</v>
      </c>
      <c r="R8" s="51" t="s">
        <v>13</v>
      </c>
      <c r="S8" s="55" t="s">
        <v>14</v>
      </c>
      <c r="T8" s="56">
        <v>2023</v>
      </c>
      <c r="U8" s="51" t="s">
        <v>13</v>
      </c>
      <c r="V8" s="55" t="s">
        <v>14</v>
      </c>
      <c r="W8" s="56">
        <v>2023</v>
      </c>
      <c r="X8" s="51" t="s">
        <v>13</v>
      </c>
      <c r="Y8" s="55" t="s">
        <v>14</v>
      </c>
      <c r="Z8" s="56">
        <v>2023</v>
      </c>
      <c r="AA8" s="51" t="s">
        <v>13</v>
      </c>
      <c r="AB8" s="55" t="s">
        <v>14</v>
      </c>
      <c r="AC8" s="56">
        <v>2023</v>
      </c>
    </row>
    <row r="9" spans="1:29" x14ac:dyDescent="0.25">
      <c r="A9" s="22">
        <v>1</v>
      </c>
      <c r="B9" s="4" t="s">
        <v>51</v>
      </c>
      <c r="C9" s="57">
        <v>170</v>
      </c>
      <c r="D9" s="58">
        <v>70.400000000000006</v>
      </c>
      <c r="E9" s="59">
        <v>29.6</v>
      </c>
      <c r="F9" s="57">
        <v>3</v>
      </c>
      <c r="G9" s="60">
        <v>0</v>
      </c>
      <c r="H9" s="61">
        <v>3</v>
      </c>
      <c r="I9" s="62">
        <v>1</v>
      </c>
      <c r="J9" s="63">
        <v>0</v>
      </c>
      <c r="K9" s="64">
        <v>1</v>
      </c>
      <c r="L9" s="62">
        <v>283</v>
      </c>
      <c r="M9" s="63">
        <v>155</v>
      </c>
      <c r="N9" s="64">
        <f>L9+M9</f>
        <v>438</v>
      </c>
      <c r="O9" s="62">
        <v>0</v>
      </c>
      <c r="P9" s="63">
        <v>0</v>
      </c>
      <c r="Q9" s="64">
        <v>0</v>
      </c>
      <c r="R9" s="65">
        <f>(F9/(C9*D9))*100000</f>
        <v>25.066844919786092</v>
      </c>
      <c r="S9" s="66">
        <f>G9/(C9*E9)*100000</f>
        <v>0</v>
      </c>
      <c r="T9" s="66">
        <f>K9/C9*1000</f>
        <v>5.8823529411764701</v>
      </c>
      <c r="U9" s="65">
        <v>18.72941826060384</v>
      </c>
      <c r="V9" s="66">
        <v>0</v>
      </c>
      <c r="W9" s="67">
        <v>12.3</v>
      </c>
      <c r="X9" s="65">
        <v>1.8</v>
      </c>
      <c r="Y9" s="66">
        <v>1.8</v>
      </c>
      <c r="Z9" s="67">
        <v>1.7938909412603108</v>
      </c>
      <c r="AA9" s="65">
        <v>124.86278840402561</v>
      </c>
      <c r="AB9" s="66">
        <v>0</v>
      </c>
      <c r="AC9" s="68">
        <v>81.912828368050725</v>
      </c>
    </row>
    <row r="10" spans="1:29" x14ac:dyDescent="0.25">
      <c r="A10" s="22">
        <v>2</v>
      </c>
      <c r="B10" s="4" t="s">
        <v>52</v>
      </c>
      <c r="C10" s="69">
        <v>302</v>
      </c>
      <c r="D10" s="70">
        <v>87.2</v>
      </c>
      <c r="E10" s="71">
        <v>12.8</v>
      </c>
      <c r="F10" s="69">
        <v>7</v>
      </c>
      <c r="G10" s="72">
        <v>0</v>
      </c>
      <c r="H10" s="73">
        <v>7</v>
      </c>
      <c r="I10" s="74">
        <v>0</v>
      </c>
      <c r="J10" s="75">
        <v>0</v>
      </c>
      <c r="K10" s="76">
        <v>0</v>
      </c>
      <c r="L10" s="74">
        <v>657</v>
      </c>
      <c r="M10" s="75">
        <v>0</v>
      </c>
      <c r="N10" s="76">
        <f t="shared" ref="N10:N11" si="0">L10+M10</f>
        <v>657</v>
      </c>
      <c r="O10" s="74">
        <v>0</v>
      </c>
      <c r="P10" s="75">
        <v>0</v>
      </c>
      <c r="Q10" s="76">
        <v>0</v>
      </c>
      <c r="R10" s="77">
        <f t="shared" ref="R10:R73" si="1">(F10/(C10*D10))*100000</f>
        <v>26.581201774105352</v>
      </c>
      <c r="S10" s="78">
        <f t="shared" ref="S10:S73" si="2">G10/(C10*E10)*100000</f>
        <v>0</v>
      </c>
      <c r="T10" s="78">
        <f t="shared" ref="T10:T73" si="3">K10/C10*1000</f>
        <v>0</v>
      </c>
      <c r="U10" s="77">
        <v>15.603520045532269</v>
      </c>
      <c r="V10" s="78">
        <v>0</v>
      </c>
      <c r="W10" s="79">
        <v>13.9</v>
      </c>
      <c r="X10" s="78">
        <v>1.5</v>
      </c>
      <c r="Y10" s="78">
        <v>0</v>
      </c>
      <c r="Z10" s="79">
        <v>1.3</v>
      </c>
      <c r="AA10" s="77">
        <v>0</v>
      </c>
      <c r="AB10" s="78">
        <v>0</v>
      </c>
      <c r="AC10" s="79">
        <v>0</v>
      </c>
    </row>
    <row r="11" spans="1:29" x14ac:dyDescent="0.25">
      <c r="A11" s="22">
        <v>3</v>
      </c>
      <c r="B11" s="4" t="s">
        <v>53</v>
      </c>
      <c r="C11" s="69">
        <v>5</v>
      </c>
      <c r="D11" s="70">
        <v>79.099999999999994</v>
      </c>
      <c r="E11" s="71">
        <v>20.9</v>
      </c>
      <c r="F11" s="69">
        <v>0</v>
      </c>
      <c r="G11" s="72">
        <v>0</v>
      </c>
      <c r="H11" s="73">
        <v>0</v>
      </c>
      <c r="I11" s="74">
        <v>0</v>
      </c>
      <c r="J11" s="75">
        <v>0</v>
      </c>
      <c r="K11" s="76">
        <v>0</v>
      </c>
      <c r="L11" s="74">
        <v>0</v>
      </c>
      <c r="M11" s="75">
        <v>0</v>
      </c>
      <c r="N11" s="76">
        <f t="shared" si="0"/>
        <v>0</v>
      </c>
      <c r="O11" s="74">
        <v>0</v>
      </c>
      <c r="P11" s="75">
        <v>0</v>
      </c>
      <c r="Q11" s="76">
        <v>0</v>
      </c>
      <c r="R11" s="77">
        <f t="shared" si="1"/>
        <v>0</v>
      </c>
      <c r="S11" s="78">
        <f t="shared" si="2"/>
        <v>0</v>
      </c>
      <c r="T11" s="78">
        <f t="shared" si="3"/>
        <v>0</v>
      </c>
      <c r="U11" s="80">
        <v>0</v>
      </c>
      <c r="V11" s="78">
        <v>0</v>
      </c>
      <c r="W11" s="79">
        <v>0</v>
      </c>
      <c r="X11" s="78">
        <v>0</v>
      </c>
      <c r="Y11" s="78">
        <v>0</v>
      </c>
      <c r="Z11" s="79">
        <v>0</v>
      </c>
      <c r="AA11" s="77">
        <v>0</v>
      </c>
      <c r="AB11" s="78">
        <v>0</v>
      </c>
      <c r="AC11" s="79">
        <v>0</v>
      </c>
    </row>
    <row r="12" spans="1:29" x14ac:dyDescent="0.25">
      <c r="B12" s="6" t="s">
        <v>80</v>
      </c>
      <c r="C12" s="81">
        <f>SUM(C9:C11)</f>
        <v>477</v>
      </c>
      <c r="D12" s="82">
        <v>64.2</v>
      </c>
      <c r="E12" s="82">
        <v>35.799999999999997</v>
      </c>
      <c r="F12" s="81">
        <f t="shared" ref="F12:L12" si="4">SUM(F9:F11)</f>
        <v>10</v>
      </c>
      <c r="G12" s="83">
        <f t="shared" si="4"/>
        <v>0</v>
      </c>
      <c r="H12" s="84">
        <f t="shared" si="4"/>
        <v>10</v>
      </c>
      <c r="I12" s="81">
        <f t="shared" si="4"/>
        <v>1</v>
      </c>
      <c r="J12" s="83">
        <f t="shared" si="4"/>
        <v>0</v>
      </c>
      <c r="K12" s="84">
        <f t="shared" si="4"/>
        <v>1</v>
      </c>
      <c r="L12" s="81">
        <f t="shared" si="4"/>
        <v>940</v>
      </c>
      <c r="M12" s="83">
        <f t="shared" ref="M12:N12" si="5">SUM(M9:M11)</f>
        <v>155</v>
      </c>
      <c r="N12" s="83">
        <f t="shared" si="5"/>
        <v>1095</v>
      </c>
      <c r="O12" s="81">
        <v>0</v>
      </c>
      <c r="P12" s="83">
        <v>0</v>
      </c>
      <c r="Q12" s="83">
        <f>SUM(Q9:Q11)</f>
        <v>0</v>
      </c>
      <c r="R12" s="85">
        <f t="shared" si="1"/>
        <v>32.654767269473666</v>
      </c>
      <c r="S12" s="86">
        <f t="shared" si="2"/>
        <v>0</v>
      </c>
      <c r="T12" s="87">
        <f t="shared" si="3"/>
        <v>2.0964360587002098</v>
      </c>
      <c r="U12" s="85">
        <v>16.301528121332304</v>
      </c>
      <c r="V12" s="88">
        <v>0</v>
      </c>
      <c r="W12" s="89">
        <v>13.3</v>
      </c>
      <c r="X12" s="85">
        <v>1.5</v>
      </c>
      <c r="Y12" s="88">
        <v>1.1000000000000001</v>
      </c>
      <c r="Z12" s="88">
        <v>1.5</v>
      </c>
      <c r="AA12" s="85">
        <v>32.6</v>
      </c>
      <c r="AB12" s="86">
        <v>0</v>
      </c>
      <c r="AC12" s="90">
        <v>26.6</v>
      </c>
    </row>
    <row r="13" spans="1:29" x14ac:dyDescent="0.25">
      <c r="A13" s="22">
        <v>5</v>
      </c>
      <c r="B13" s="5" t="s">
        <v>54</v>
      </c>
      <c r="C13" s="91">
        <v>0</v>
      </c>
      <c r="D13" s="92" t="s">
        <v>136</v>
      </c>
      <c r="E13" s="71" t="s">
        <v>136</v>
      </c>
      <c r="F13" s="91">
        <v>0</v>
      </c>
      <c r="G13" s="93">
        <v>0</v>
      </c>
      <c r="H13" s="73">
        <v>0</v>
      </c>
      <c r="I13" s="80">
        <v>0</v>
      </c>
      <c r="J13" s="93">
        <v>0</v>
      </c>
      <c r="K13" s="76">
        <v>0</v>
      </c>
      <c r="L13" s="94">
        <v>0</v>
      </c>
      <c r="M13" s="95">
        <v>0</v>
      </c>
      <c r="N13" s="76">
        <v>0</v>
      </c>
      <c r="O13" s="94">
        <v>0</v>
      </c>
      <c r="P13" s="95">
        <v>0</v>
      </c>
      <c r="Q13" s="76">
        <v>0</v>
      </c>
      <c r="R13" s="77" t="s">
        <v>136</v>
      </c>
      <c r="S13" s="78" t="s">
        <v>136</v>
      </c>
      <c r="T13" s="78" t="s">
        <v>136</v>
      </c>
      <c r="U13" s="77">
        <v>0</v>
      </c>
      <c r="V13" s="78">
        <v>0</v>
      </c>
      <c r="W13" s="79">
        <v>0</v>
      </c>
      <c r="X13" s="96">
        <v>0</v>
      </c>
      <c r="Y13" s="96">
        <v>0</v>
      </c>
      <c r="Z13" s="79">
        <v>0</v>
      </c>
      <c r="AA13" s="77">
        <v>0</v>
      </c>
      <c r="AB13" s="78">
        <v>0</v>
      </c>
      <c r="AC13" s="79">
        <v>0</v>
      </c>
    </row>
    <row r="14" spans="1:29" x14ac:dyDescent="0.25">
      <c r="A14" s="22">
        <v>6</v>
      </c>
      <c r="B14" s="5" t="s">
        <v>55</v>
      </c>
      <c r="C14" s="91">
        <v>0</v>
      </c>
      <c r="D14" s="92" t="s">
        <v>136</v>
      </c>
      <c r="E14" s="71" t="s">
        <v>136</v>
      </c>
      <c r="F14" s="91">
        <v>0</v>
      </c>
      <c r="G14" s="95">
        <v>0</v>
      </c>
      <c r="H14" s="73">
        <v>0</v>
      </c>
      <c r="I14" s="94">
        <v>0</v>
      </c>
      <c r="J14" s="95">
        <v>0</v>
      </c>
      <c r="K14" s="76">
        <v>0</v>
      </c>
      <c r="L14" s="94">
        <v>0</v>
      </c>
      <c r="M14" s="95">
        <v>0</v>
      </c>
      <c r="N14" s="76">
        <v>0</v>
      </c>
      <c r="O14" s="80">
        <v>0</v>
      </c>
      <c r="P14" s="93">
        <v>0</v>
      </c>
      <c r="Q14" s="76">
        <v>0</v>
      </c>
      <c r="R14" s="77" t="s">
        <v>136</v>
      </c>
      <c r="S14" s="78" t="s">
        <v>136</v>
      </c>
      <c r="T14" s="78" t="s">
        <v>136</v>
      </c>
      <c r="U14" s="77">
        <v>0</v>
      </c>
      <c r="V14" s="78">
        <v>0</v>
      </c>
      <c r="W14" s="79">
        <v>0</v>
      </c>
      <c r="X14" s="97">
        <v>0</v>
      </c>
      <c r="Y14" s="97">
        <v>0</v>
      </c>
      <c r="Z14" s="79">
        <v>0</v>
      </c>
      <c r="AA14" s="77">
        <v>0</v>
      </c>
      <c r="AB14" s="78">
        <v>0</v>
      </c>
      <c r="AC14" s="79">
        <v>0</v>
      </c>
    </row>
    <row r="15" spans="1:29" x14ac:dyDescent="0.25">
      <c r="A15" s="22">
        <v>7</v>
      </c>
      <c r="B15" s="5" t="s">
        <v>56</v>
      </c>
      <c r="C15" s="91">
        <v>0</v>
      </c>
      <c r="D15" s="92" t="s">
        <v>136</v>
      </c>
      <c r="E15" s="71" t="s">
        <v>136</v>
      </c>
      <c r="F15" s="91">
        <v>0</v>
      </c>
      <c r="G15" s="95">
        <v>0</v>
      </c>
      <c r="H15" s="73">
        <v>0</v>
      </c>
      <c r="I15" s="94">
        <v>0</v>
      </c>
      <c r="J15" s="95">
        <v>0</v>
      </c>
      <c r="K15" s="76">
        <v>0</v>
      </c>
      <c r="L15" s="94">
        <v>0</v>
      </c>
      <c r="M15" s="95">
        <v>0</v>
      </c>
      <c r="N15" s="76">
        <v>0</v>
      </c>
      <c r="O15" s="80">
        <v>0</v>
      </c>
      <c r="P15" s="93">
        <v>0</v>
      </c>
      <c r="Q15" s="76">
        <v>0</v>
      </c>
      <c r="R15" s="77" t="s">
        <v>136</v>
      </c>
      <c r="S15" s="78" t="s">
        <v>136</v>
      </c>
      <c r="T15" s="78" t="s">
        <v>136</v>
      </c>
      <c r="U15" s="77">
        <v>0</v>
      </c>
      <c r="V15" s="78">
        <v>0</v>
      </c>
      <c r="W15" s="79">
        <v>0</v>
      </c>
      <c r="X15" s="97">
        <v>0</v>
      </c>
      <c r="Y15" s="97">
        <v>0</v>
      </c>
      <c r="Z15" s="79">
        <v>0</v>
      </c>
      <c r="AA15" s="77">
        <v>0</v>
      </c>
      <c r="AB15" s="78">
        <v>0</v>
      </c>
      <c r="AC15" s="79">
        <v>0</v>
      </c>
    </row>
    <row r="16" spans="1:29" x14ac:dyDescent="0.25">
      <c r="A16" s="22">
        <v>8</v>
      </c>
      <c r="B16" s="5" t="s">
        <v>57</v>
      </c>
      <c r="C16" s="80">
        <v>2304</v>
      </c>
      <c r="D16" s="92">
        <v>82.5</v>
      </c>
      <c r="E16" s="71">
        <v>17.5</v>
      </c>
      <c r="F16" s="80">
        <v>62</v>
      </c>
      <c r="G16" s="95">
        <v>2</v>
      </c>
      <c r="H16" s="73">
        <v>64</v>
      </c>
      <c r="I16" s="94">
        <v>4</v>
      </c>
      <c r="J16" s="95">
        <v>0</v>
      </c>
      <c r="K16" s="76">
        <v>4</v>
      </c>
      <c r="L16" s="94">
        <v>6124</v>
      </c>
      <c r="M16" s="95">
        <v>700</v>
      </c>
      <c r="N16" s="76">
        <f>L16+M16</f>
        <v>6824</v>
      </c>
      <c r="O16" s="80">
        <v>0</v>
      </c>
      <c r="P16" s="93">
        <v>0</v>
      </c>
      <c r="Q16" s="76">
        <v>0</v>
      </c>
      <c r="R16" s="77">
        <f t="shared" si="1"/>
        <v>32.617845117845121</v>
      </c>
      <c r="S16" s="78">
        <f t="shared" si="2"/>
        <v>4.9603174603174605</v>
      </c>
      <c r="T16" s="78">
        <f t="shared" si="3"/>
        <v>1.7361111111111109</v>
      </c>
      <c r="U16" s="77">
        <v>18.015841317751701</v>
      </c>
      <c r="V16" s="78">
        <v>2.9529611594772653</v>
      </c>
      <c r="W16" s="79">
        <v>15.5</v>
      </c>
      <c r="X16" s="97">
        <v>1.8</v>
      </c>
      <c r="Y16" s="97">
        <v>1</v>
      </c>
      <c r="Z16" s="79">
        <v>1.7</v>
      </c>
      <c r="AA16" s="77">
        <v>16.562950888900755</v>
      </c>
      <c r="AB16" s="78">
        <v>0</v>
      </c>
      <c r="AC16" s="79">
        <v>13.839311511247962</v>
      </c>
    </row>
    <row r="17" spans="1:29" x14ac:dyDescent="0.25">
      <c r="A17" s="22">
        <v>9</v>
      </c>
      <c r="B17" s="5" t="s">
        <v>58</v>
      </c>
      <c r="C17" s="94">
        <v>34</v>
      </c>
      <c r="D17" s="92">
        <v>84.9</v>
      </c>
      <c r="E17" s="71">
        <v>15.1</v>
      </c>
      <c r="F17" s="94">
        <v>0</v>
      </c>
      <c r="G17" s="93">
        <v>0</v>
      </c>
      <c r="H17" s="73">
        <v>0</v>
      </c>
      <c r="I17" s="94">
        <v>0</v>
      </c>
      <c r="J17" s="95">
        <v>0</v>
      </c>
      <c r="K17" s="76">
        <v>0</v>
      </c>
      <c r="L17" s="94">
        <v>0</v>
      </c>
      <c r="M17" s="95">
        <v>77562</v>
      </c>
      <c r="N17" s="76">
        <f t="shared" ref="N17:N46" si="6">L17+M17</f>
        <v>77562</v>
      </c>
      <c r="O17" s="80"/>
      <c r="P17" s="93">
        <v>0</v>
      </c>
      <c r="Q17" s="76">
        <v>0</v>
      </c>
      <c r="R17" s="77">
        <f t="shared" si="1"/>
        <v>0</v>
      </c>
      <c r="S17" s="78">
        <f t="shared" si="2"/>
        <v>0</v>
      </c>
      <c r="T17" s="78">
        <f t="shared" si="3"/>
        <v>0</v>
      </c>
      <c r="U17" s="80"/>
      <c r="V17" s="78">
        <v>0</v>
      </c>
      <c r="W17" s="79">
        <v>0</v>
      </c>
      <c r="X17" s="77">
        <v>0</v>
      </c>
      <c r="Y17" s="78">
        <v>0</v>
      </c>
      <c r="Z17" s="79">
        <v>0</v>
      </c>
      <c r="AA17" s="77">
        <v>0</v>
      </c>
      <c r="AB17" s="78">
        <v>0</v>
      </c>
      <c r="AC17" s="79">
        <v>0</v>
      </c>
    </row>
    <row r="18" spans="1:29" x14ac:dyDescent="0.25">
      <c r="A18" s="22">
        <v>10</v>
      </c>
      <c r="B18" s="5" t="s">
        <v>59</v>
      </c>
      <c r="C18" s="94">
        <v>58180</v>
      </c>
      <c r="D18" s="92">
        <v>56.6</v>
      </c>
      <c r="E18" s="71">
        <v>43.4</v>
      </c>
      <c r="F18" s="94">
        <v>1144</v>
      </c>
      <c r="G18" s="95">
        <v>859</v>
      </c>
      <c r="H18" s="73">
        <v>2003</v>
      </c>
      <c r="I18" s="80">
        <v>93</v>
      </c>
      <c r="J18" s="93">
        <v>72</v>
      </c>
      <c r="K18" s="76">
        <v>165</v>
      </c>
      <c r="L18" s="94">
        <v>100701</v>
      </c>
      <c r="M18" s="95">
        <v>375</v>
      </c>
      <c r="N18" s="76">
        <f t="shared" si="6"/>
        <v>101076</v>
      </c>
      <c r="O18" s="80">
        <v>1</v>
      </c>
      <c r="P18" s="93">
        <v>0</v>
      </c>
      <c r="Q18" s="76">
        <v>1</v>
      </c>
      <c r="R18" s="77">
        <f t="shared" si="1"/>
        <v>34.740484933440392</v>
      </c>
      <c r="S18" s="78">
        <f t="shared" si="2"/>
        <v>34.01964030269955</v>
      </c>
      <c r="T18" s="78">
        <f t="shared" si="3"/>
        <v>2.8360261258164319</v>
      </c>
      <c r="U18" s="77">
        <v>20.651429138837255</v>
      </c>
      <c r="V18" s="78">
        <v>20.212805751562342</v>
      </c>
      <c r="W18" s="79">
        <v>20.5</v>
      </c>
      <c r="X18" s="97">
        <v>1.8</v>
      </c>
      <c r="Y18" s="97">
        <v>1.8</v>
      </c>
      <c r="Z18" s="79">
        <v>1.8</v>
      </c>
      <c r="AA18" s="77">
        <v>17.672857628428034</v>
      </c>
      <c r="AB18" s="78">
        <v>16.824395939891822</v>
      </c>
      <c r="AC18" s="79">
        <v>17.304520945023384</v>
      </c>
    </row>
    <row r="19" spans="1:29" x14ac:dyDescent="0.25">
      <c r="A19" s="22">
        <v>11</v>
      </c>
      <c r="B19" s="5" t="s">
        <v>60</v>
      </c>
      <c r="C19" s="94">
        <v>5225</v>
      </c>
      <c r="D19" s="92">
        <v>69.8</v>
      </c>
      <c r="E19" s="71">
        <v>30.2</v>
      </c>
      <c r="F19" s="94">
        <v>82</v>
      </c>
      <c r="G19" s="95">
        <v>14</v>
      </c>
      <c r="H19" s="73">
        <v>96</v>
      </c>
      <c r="I19" s="80">
        <v>6</v>
      </c>
      <c r="J19" s="93">
        <v>0</v>
      </c>
      <c r="K19" s="76">
        <v>6</v>
      </c>
      <c r="L19" s="94">
        <v>4870</v>
      </c>
      <c r="M19" s="95">
        <v>16095</v>
      </c>
      <c r="N19" s="76">
        <f t="shared" si="6"/>
        <v>20965</v>
      </c>
      <c r="O19" s="80">
        <v>0</v>
      </c>
      <c r="P19" s="93">
        <v>0</v>
      </c>
      <c r="Q19" s="76">
        <v>0</v>
      </c>
      <c r="R19" s="77">
        <f t="shared" si="1"/>
        <v>22.483925364335558</v>
      </c>
      <c r="S19" s="78">
        <f t="shared" si="2"/>
        <v>8.8722709845052119</v>
      </c>
      <c r="T19" s="78">
        <f t="shared" si="3"/>
        <v>1.1483253588516746</v>
      </c>
      <c r="U19" s="77">
        <v>12.783564412260953</v>
      </c>
      <c r="V19" s="78">
        <v>5.6616883861631564</v>
      </c>
      <c r="W19" s="79">
        <v>10.8</v>
      </c>
      <c r="X19" s="97">
        <v>0.8</v>
      </c>
      <c r="Y19" s="97">
        <v>0.2</v>
      </c>
      <c r="Z19" s="79">
        <v>0.6</v>
      </c>
      <c r="AA19" s="77">
        <v>32.114808157631181</v>
      </c>
      <c r="AB19" s="78">
        <v>0</v>
      </c>
      <c r="AC19" s="79">
        <v>23.17928150303463</v>
      </c>
    </row>
    <row r="20" spans="1:29" x14ac:dyDescent="0.25">
      <c r="A20" s="22">
        <v>12</v>
      </c>
      <c r="B20" s="5" t="s">
        <v>61</v>
      </c>
      <c r="C20" s="80">
        <v>0</v>
      </c>
      <c r="D20" s="70" t="s">
        <v>136</v>
      </c>
      <c r="E20" s="71" t="s">
        <v>136</v>
      </c>
      <c r="F20" s="80">
        <v>0</v>
      </c>
      <c r="G20" s="72">
        <v>0</v>
      </c>
      <c r="H20" s="73">
        <v>0</v>
      </c>
      <c r="I20" s="80">
        <v>0</v>
      </c>
      <c r="J20" s="93">
        <v>0</v>
      </c>
      <c r="K20" s="76">
        <v>0</v>
      </c>
      <c r="L20" s="94">
        <v>0</v>
      </c>
      <c r="M20" s="95">
        <v>0</v>
      </c>
      <c r="N20" s="76">
        <f t="shared" si="6"/>
        <v>0</v>
      </c>
      <c r="O20" s="80">
        <v>0</v>
      </c>
      <c r="P20" s="93">
        <v>0</v>
      </c>
      <c r="Q20" s="76">
        <v>0</v>
      </c>
      <c r="R20" s="77" t="s">
        <v>136</v>
      </c>
      <c r="S20" s="78" t="s">
        <v>136</v>
      </c>
      <c r="T20" s="78" t="s">
        <v>136</v>
      </c>
      <c r="U20" s="80">
        <v>0</v>
      </c>
      <c r="V20" s="78">
        <v>0</v>
      </c>
      <c r="W20" s="79">
        <v>0</v>
      </c>
      <c r="X20" s="97">
        <v>0</v>
      </c>
      <c r="Y20" s="97">
        <v>0</v>
      </c>
      <c r="Z20" s="79">
        <v>0</v>
      </c>
      <c r="AA20" s="77">
        <v>0</v>
      </c>
      <c r="AB20" s="78">
        <v>0</v>
      </c>
      <c r="AC20" s="79">
        <v>0</v>
      </c>
    </row>
    <row r="21" spans="1:29" x14ac:dyDescent="0.25">
      <c r="A21" s="22">
        <v>13</v>
      </c>
      <c r="B21" s="5" t="s">
        <v>62</v>
      </c>
      <c r="C21" s="94">
        <v>11017</v>
      </c>
      <c r="D21" s="92">
        <v>50.6</v>
      </c>
      <c r="E21" s="71">
        <v>49.4</v>
      </c>
      <c r="F21" s="94">
        <v>192</v>
      </c>
      <c r="G21" s="95">
        <v>124</v>
      </c>
      <c r="H21" s="73">
        <v>316</v>
      </c>
      <c r="I21" s="94">
        <v>13</v>
      </c>
      <c r="J21" s="95">
        <v>13</v>
      </c>
      <c r="K21" s="76">
        <v>26</v>
      </c>
      <c r="L21" s="94">
        <v>18358</v>
      </c>
      <c r="M21" s="95">
        <v>2311</v>
      </c>
      <c r="N21" s="76">
        <f t="shared" si="6"/>
        <v>20669</v>
      </c>
      <c r="O21" s="80">
        <v>0</v>
      </c>
      <c r="P21" s="93">
        <v>0</v>
      </c>
      <c r="Q21" s="76">
        <v>0</v>
      </c>
      <c r="R21" s="77">
        <f t="shared" si="1"/>
        <v>34.44192069676005</v>
      </c>
      <c r="S21" s="78">
        <f t="shared" si="2"/>
        <v>22.784074226104011</v>
      </c>
      <c r="T21" s="78">
        <f t="shared" si="3"/>
        <v>2.3599891077425794</v>
      </c>
      <c r="U21" s="77">
        <v>19.769508094673892</v>
      </c>
      <c r="V21" s="78">
        <v>14.027980870453256</v>
      </c>
      <c r="W21" s="79">
        <v>17</v>
      </c>
      <c r="X21" s="97">
        <v>1.9</v>
      </c>
      <c r="Y21" s="97">
        <v>1.8</v>
      </c>
      <c r="Z21" s="79">
        <v>1.9</v>
      </c>
      <c r="AA21" s="77">
        <v>9.9877202353300376</v>
      </c>
      <c r="AB21" s="78">
        <v>8.9371813610145736</v>
      </c>
      <c r="AC21" s="79">
        <v>9.4871535854810318</v>
      </c>
    </row>
    <row r="22" spans="1:29" x14ac:dyDescent="0.25">
      <c r="A22" s="22">
        <v>14</v>
      </c>
      <c r="B22" s="5" t="s">
        <v>63</v>
      </c>
      <c r="C22" s="94">
        <v>2865</v>
      </c>
      <c r="D22" s="92">
        <v>19.100000000000001</v>
      </c>
      <c r="E22" s="71">
        <v>80.900000000000006</v>
      </c>
      <c r="F22" s="94">
        <v>5</v>
      </c>
      <c r="G22" s="95">
        <v>29</v>
      </c>
      <c r="H22" s="73">
        <v>34</v>
      </c>
      <c r="I22" s="94">
        <v>1</v>
      </c>
      <c r="J22" s="95">
        <v>1</v>
      </c>
      <c r="K22" s="76">
        <v>2</v>
      </c>
      <c r="L22" s="94">
        <v>226</v>
      </c>
      <c r="M22" s="95">
        <v>12138</v>
      </c>
      <c r="N22" s="76">
        <f t="shared" si="6"/>
        <v>12364</v>
      </c>
      <c r="O22" s="80">
        <v>0</v>
      </c>
      <c r="P22" s="93">
        <v>0</v>
      </c>
      <c r="Q22" s="76">
        <v>0</v>
      </c>
      <c r="R22" s="77">
        <f t="shared" si="1"/>
        <v>9.1371764297396805</v>
      </c>
      <c r="S22" s="78">
        <f t="shared" si="2"/>
        <v>12.511945672268997</v>
      </c>
      <c r="T22" s="78">
        <f t="shared" si="3"/>
        <v>0.69808027923211169</v>
      </c>
      <c r="U22" s="77">
        <v>4.6737788724432825</v>
      </c>
      <c r="V22" s="78">
        <v>8.1892453310629865</v>
      </c>
      <c r="W22" s="79">
        <v>7.4</v>
      </c>
      <c r="X22" s="97">
        <v>0.2</v>
      </c>
      <c r="Y22" s="97">
        <v>0.7</v>
      </c>
      <c r="Z22" s="79">
        <v>0.6</v>
      </c>
      <c r="AA22" s="77">
        <v>13.086580842841188</v>
      </c>
      <c r="AB22" s="78">
        <v>1.4119388501832735</v>
      </c>
      <c r="AC22" s="79">
        <v>4.1205561970129008</v>
      </c>
    </row>
    <row r="23" spans="1:29" x14ac:dyDescent="0.25">
      <c r="A23" s="22">
        <v>15</v>
      </c>
      <c r="B23" s="5" t="s">
        <v>64</v>
      </c>
      <c r="C23" s="94">
        <v>9583</v>
      </c>
      <c r="D23" s="92">
        <v>23.1</v>
      </c>
      <c r="E23" s="71">
        <v>76.900000000000006</v>
      </c>
      <c r="F23" s="94">
        <v>47</v>
      </c>
      <c r="G23" s="95">
        <v>126</v>
      </c>
      <c r="H23" s="73">
        <v>173</v>
      </c>
      <c r="I23" s="80">
        <v>5</v>
      </c>
      <c r="J23" s="93">
        <v>9</v>
      </c>
      <c r="K23" s="76">
        <v>14</v>
      </c>
      <c r="L23" s="94">
        <v>3179</v>
      </c>
      <c r="M23" s="95">
        <v>4076</v>
      </c>
      <c r="N23" s="76">
        <f t="shared" si="6"/>
        <v>7255</v>
      </c>
      <c r="O23" s="80">
        <v>0</v>
      </c>
      <c r="P23" s="93">
        <v>0</v>
      </c>
      <c r="Q23" s="76">
        <v>0</v>
      </c>
      <c r="R23" s="77">
        <f t="shared" si="1"/>
        <v>21.23168146334169</v>
      </c>
      <c r="S23" s="78">
        <f t="shared" si="2"/>
        <v>17.097897813463831</v>
      </c>
      <c r="T23" s="78">
        <f t="shared" si="3"/>
        <v>1.4609203798392987</v>
      </c>
      <c r="U23" s="77">
        <v>11.909094922827812</v>
      </c>
      <c r="V23" s="78">
        <v>10.328031015566532</v>
      </c>
      <c r="W23" s="79">
        <v>10.7</v>
      </c>
      <c r="X23" s="97">
        <v>0.8</v>
      </c>
      <c r="Y23" s="97">
        <v>1</v>
      </c>
      <c r="Z23" s="79">
        <v>0.9</v>
      </c>
      <c r="AA23" s="77">
        <v>12.922634916259966</v>
      </c>
      <c r="AB23" s="78">
        <v>5.6558265085245303</v>
      </c>
      <c r="AC23" s="79">
        <v>7.4320101134793619</v>
      </c>
    </row>
    <row r="24" spans="1:29" x14ac:dyDescent="0.25">
      <c r="A24" s="22">
        <v>16</v>
      </c>
      <c r="B24" s="5" t="s">
        <v>81</v>
      </c>
      <c r="C24" s="94">
        <v>6832</v>
      </c>
      <c r="D24" s="92">
        <v>83.7</v>
      </c>
      <c r="E24" s="71">
        <v>16.3</v>
      </c>
      <c r="F24" s="94">
        <v>397</v>
      </c>
      <c r="G24" s="95">
        <v>38</v>
      </c>
      <c r="H24" s="73">
        <v>435</v>
      </c>
      <c r="I24" s="80">
        <v>34</v>
      </c>
      <c r="J24" s="93">
        <v>5</v>
      </c>
      <c r="K24" s="76">
        <v>39</v>
      </c>
      <c r="L24" s="94">
        <v>28966</v>
      </c>
      <c r="M24" s="95">
        <v>8162</v>
      </c>
      <c r="N24" s="76">
        <f t="shared" si="6"/>
        <v>37128</v>
      </c>
      <c r="O24" s="80">
        <v>0</v>
      </c>
      <c r="P24" s="93">
        <v>0</v>
      </c>
      <c r="Q24" s="76">
        <v>0</v>
      </c>
      <c r="R24" s="77">
        <f t="shared" si="1"/>
        <v>69.425208240649795</v>
      </c>
      <c r="S24" s="78">
        <f t="shared" si="2"/>
        <v>34.123072944354242</v>
      </c>
      <c r="T24" s="78">
        <f t="shared" si="3"/>
        <v>5.7084309133489466</v>
      </c>
      <c r="U24" s="98">
        <v>39.696274313549374</v>
      </c>
      <c r="V24" s="78">
        <v>22.795749251226106</v>
      </c>
      <c r="W24" s="79">
        <v>37.299999999999997</v>
      </c>
      <c r="X24" s="97">
        <v>2.9</v>
      </c>
      <c r="Y24" s="97">
        <v>2.4</v>
      </c>
      <c r="Z24" s="79">
        <v>2.8</v>
      </c>
      <c r="AA24" s="77">
        <v>35.396677851376523</v>
      </c>
      <c r="AB24" s="78">
        <v>24.595413665796588</v>
      </c>
      <c r="AC24" s="99">
        <v>33.85351762902647</v>
      </c>
    </row>
    <row r="25" spans="1:29" x14ac:dyDescent="0.25">
      <c r="A25" s="22">
        <v>17</v>
      </c>
      <c r="B25" s="5" t="s">
        <v>65</v>
      </c>
      <c r="C25" s="94">
        <v>8010</v>
      </c>
      <c r="D25" s="92">
        <v>71.599999999999994</v>
      </c>
      <c r="E25" s="71">
        <v>28.4</v>
      </c>
      <c r="F25" s="94">
        <v>193</v>
      </c>
      <c r="G25" s="95">
        <v>44</v>
      </c>
      <c r="H25" s="73">
        <v>237</v>
      </c>
      <c r="I25" s="80">
        <v>11</v>
      </c>
      <c r="J25" s="93">
        <v>4</v>
      </c>
      <c r="K25" s="76">
        <v>15</v>
      </c>
      <c r="L25" s="94">
        <v>19808</v>
      </c>
      <c r="M25" s="95">
        <v>3466</v>
      </c>
      <c r="N25" s="76">
        <f t="shared" si="6"/>
        <v>23274</v>
      </c>
      <c r="O25" s="80">
        <v>1</v>
      </c>
      <c r="P25" s="93">
        <v>0</v>
      </c>
      <c r="Q25" s="76">
        <v>1</v>
      </c>
      <c r="R25" s="77">
        <f t="shared" si="1"/>
        <v>33.652068991972328</v>
      </c>
      <c r="S25" s="78">
        <f t="shared" si="2"/>
        <v>19.342019658525434</v>
      </c>
      <c r="T25" s="78">
        <f t="shared" si="3"/>
        <v>1.8726591760299625</v>
      </c>
      <c r="U25" s="77">
        <v>18.737702053087816</v>
      </c>
      <c r="V25" s="78">
        <v>12.216304318370611</v>
      </c>
      <c r="W25" s="79">
        <v>17</v>
      </c>
      <c r="X25" s="97">
        <v>1.9</v>
      </c>
      <c r="Y25" s="97">
        <v>2.2999999999999998</v>
      </c>
      <c r="Z25" s="79">
        <v>2</v>
      </c>
      <c r="AA25" s="77">
        <v>21.553211688007746</v>
      </c>
      <c r="AB25" s="78">
        <v>7.4963685590001479</v>
      </c>
      <c r="AC25" s="79">
        <v>17.911307091661939</v>
      </c>
    </row>
    <row r="26" spans="1:29" x14ac:dyDescent="0.25">
      <c r="A26" s="22">
        <v>18</v>
      </c>
      <c r="B26" s="5" t="s">
        <v>66</v>
      </c>
      <c r="C26" s="94">
        <v>5423</v>
      </c>
      <c r="D26" s="92">
        <v>64.5</v>
      </c>
      <c r="E26" s="71">
        <v>35.5</v>
      </c>
      <c r="F26" s="94">
        <v>66</v>
      </c>
      <c r="G26" s="95">
        <v>36</v>
      </c>
      <c r="H26" s="73">
        <v>102</v>
      </c>
      <c r="I26" s="80">
        <v>6</v>
      </c>
      <c r="J26" s="93">
        <v>2</v>
      </c>
      <c r="K26" s="76">
        <v>8</v>
      </c>
      <c r="L26" s="94">
        <v>4882</v>
      </c>
      <c r="M26" s="95">
        <v>256</v>
      </c>
      <c r="N26" s="76">
        <f t="shared" si="6"/>
        <v>5138</v>
      </c>
      <c r="O26" s="80">
        <v>0</v>
      </c>
      <c r="P26" s="93">
        <v>0</v>
      </c>
      <c r="Q26" s="76">
        <v>0</v>
      </c>
      <c r="R26" s="77">
        <f t="shared" si="1"/>
        <v>18.868814566724843</v>
      </c>
      <c r="S26" s="78">
        <f t="shared" si="2"/>
        <v>18.699695870224112</v>
      </c>
      <c r="T26" s="78">
        <f t="shared" si="3"/>
        <v>1.4751982297621242</v>
      </c>
      <c r="U26" s="77">
        <v>11.421504187945697</v>
      </c>
      <c r="V26" s="78">
        <v>10.164631380851883</v>
      </c>
      <c r="W26" s="79">
        <v>11</v>
      </c>
      <c r="X26" s="97">
        <v>0.8</v>
      </c>
      <c r="Y26" s="97">
        <v>1</v>
      </c>
      <c r="Z26" s="79">
        <v>0.9</v>
      </c>
      <c r="AA26" s="77">
        <v>5.7107520939728484</v>
      </c>
      <c r="AB26" s="78">
        <v>3.1058595885936309</v>
      </c>
      <c r="AC26" s="79">
        <v>4.7208953049194093</v>
      </c>
    </row>
    <row r="27" spans="1:29" x14ac:dyDescent="0.25">
      <c r="A27" s="22">
        <v>19</v>
      </c>
      <c r="B27" s="5" t="s">
        <v>17</v>
      </c>
      <c r="C27" s="94">
        <v>644</v>
      </c>
      <c r="D27" s="92">
        <v>78.8</v>
      </c>
      <c r="E27" s="71">
        <v>21.2</v>
      </c>
      <c r="F27" s="94">
        <v>8</v>
      </c>
      <c r="G27" s="95">
        <v>0</v>
      </c>
      <c r="H27" s="73">
        <v>8</v>
      </c>
      <c r="I27" s="80">
        <v>1</v>
      </c>
      <c r="J27" s="93">
        <v>0</v>
      </c>
      <c r="K27" s="76">
        <v>1</v>
      </c>
      <c r="L27" s="94">
        <v>292</v>
      </c>
      <c r="M27" s="95">
        <v>0</v>
      </c>
      <c r="N27" s="76">
        <f t="shared" si="6"/>
        <v>292</v>
      </c>
      <c r="O27" s="80">
        <v>0</v>
      </c>
      <c r="P27" s="93">
        <v>0</v>
      </c>
      <c r="Q27" s="76">
        <v>0</v>
      </c>
      <c r="R27" s="77">
        <f t="shared" si="1"/>
        <v>15.764416558943154</v>
      </c>
      <c r="S27" s="78">
        <f t="shared" si="2"/>
        <v>0</v>
      </c>
      <c r="T27" s="78">
        <f t="shared" si="3"/>
        <v>1.5527950310559004</v>
      </c>
      <c r="U27" s="77">
        <v>8.2625442086230922</v>
      </c>
      <c r="V27" s="78">
        <v>0</v>
      </c>
      <c r="W27" s="79">
        <v>7.4</v>
      </c>
      <c r="X27" s="97">
        <v>0.3</v>
      </c>
      <c r="Y27" s="97">
        <v>2.2000000000000002</v>
      </c>
      <c r="Z27" s="79">
        <v>0.5</v>
      </c>
      <c r="AA27" s="77">
        <v>6.1969081564673205</v>
      </c>
      <c r="AB27" s="78">
        <v>0</v>
      </c>
      <c r="AC27" s="79">
        <v>5.5196116401250004</v>
      </c>
    </row>
    <row r="28" spans="1:29" x14ac:dyDescent="0.25">
      <c r="A28" s="22">
        <v>20</v>
      </c>
      <c r="B28" s="5" t="s">
        <v>18</v>
      </c>
      <c r="C28" s="94">
        <v>24265</v>
      </c>
      <c r="D28" s="92">
        <v>62.3</v>
      </c>
      <c r="E28" s="71">
        <v>37.700000000000003</v>
      </c>
      <c r="F28" s="94">
        <v>248</v>
      </c>
      <c r="G28" s="95">
        <v>84</v>
      </c>
      <c r="H28" s="73">
        <v>332</v>
      </c>
      <c r="I28" s="80">
        <v>16</v>
      </c>
      <c r="J28" s="93">
        <v>8</v>
      </c>
      <c r="K28" s="76">
        <v>24</v>
      </c>
      <c r="L28" s="94">
        <v>21806</v>
      </c>
      <c r="M28" s="95">
        <v>8360</v>
      </c>
      <c r="N28" s="76">
        <f t="shared" si="6"/>
        <v>30166</v>
      </c>
      <c r="O28" s="80">
        <v>1</v>
      </c>
      <c r="P28" s="93">
        <v>0</v>
      </c>
      <c r="Q28" s="76">
        <v>1</v>
      </c>
      <c r="R28" s="77">
        <f t="shared" si="1"/>
        <v>16.40526834024659</v>
      </c>
      <c r="S28" s="78">
        <f t="shared" si="2"/>
        <v>9.1824302941493148</v>
      </c>
      <c r="T28" s="78">
        <f t="shared" si="3"/>
        <v>0.98907892025551203</v>
      </c>
      <c r="U28" s="77">
        <v>9.4506238959726421</v>
      </c>
      <c r="V28" s="78">
        <v>5.9614577914866613</v>
      </c>
      <c r="W28" s="79">
        <v>8.1999999999999993</v>
      </c>
      <c r="X28" s="97">
        <v>0.8</v>
      </c>
      <c r="Y28" s="97">
        <v>0.6</v>
      </c>
      <c r="Z28" s="79">
        <v>0.7</v>
      </c>
      <c r="AA28" s="77">
        <v>8.6122620987492642</v>
      </c>
      <c r="AB28" s="78">
        <v>5.1807906997443602</v>
      </c>
      <c r="AC28" s="79">
        <v>7.4134375175030893</v>
      </c>
    </row>
    <row r="29" spans="1:29" x14ac:dyDescent="0.25">
      <c r="A29" s="22">
        <v>21</v>
      </c>
      <c r="B29" s="5" t="s">
        <v>19</v>
      </c>
      <c r="C29" s="94">
        <v>16821</v>
      </c>
      <c r="D29" s="92">
        <v>47.4</v>
      </c>
      <c r="E29" s="71">
        <v>52.6</v>
      </c>
      <c r="F29" s="94">
        <v>81</v>
      </c>
      <c r="G29" s="95">
        <v>70</v>
      </c>
      <c r="H29" s="73">
        <v>151</v>
      </c>
      <c r="I29" s="80">
        <v>9</v>
      </c>
      <c r="J29" s="93">
        <v>6</v>
      </c>
      <c r="K29" s="76">
        <v>15</v>
      </c>
      <c r="L29" s="94">
        <v>7760</v>
      </c>
      <c r="M29" s="95">
        <v>4430</v>
      </c>
      <c r="N29" s="76">
        <f t="shared" si="6"/>
        <v>12190</v>
      </c>
      <c r="O29" s="80"/>
      <c r="P29" s="93"/>
      <c r="Q29" s="76">
        <v>0</v>
      </c>
      <c r="R29" s="77">
        <f t="shared" si="1"/>
        <v>10.159091370867788</v>
      </c>
      <c r="S29" s="78">
        <f t="shared" si="2"/>
        <v>7.9115301057455119</v>
      </c>
      <c r="T29" s="78">
        <f t="shared" si="3"/>
        <v>0.89174246477617269</v>
      </c>
      <c r="U29" s="77">
        <v>5.7617205108868292</v>
      </c>
      <c r="V29" s="78">
        <v>4.5530726011492382</v>
      </c>
      <c r="W29" s="79">
        <v>5.0999999999999996</v>
      </c>
      <c r="X29" s="97">
        <v>0.6</v>
      </c>
      <c r="Y29" s="97">
        <v>0.3</v>
      </c>
      <c r="Z29" s="79">
        <v>0.4</v>
      </c>
      <c r="AA29" s="77">
        <v>3.1298234873953148</v>
      </c>
      <c r="AB29" s="78">
        <v>5.6588188042854819</v>
      </c>
      <c r="AC29" s="79">
        <v>4.4508570006238672</v>
      </c>
    </row>
    <row r="30" spans="1:29" x14ac:dyDescent="0.25">
      <c r="A30" s="22">
        <v>22</v>
      </c>
      <c r="B30" s="5" t="s">
        <v>67</v>
      </c>
      <c r="C30" s="94">
        <v>37772</v>
      </c>
      <c r="D30" s="92">
        <v>70</v>
      </c>
      <c r="E30" s="71">
        <v>30</v>
      </c>
      <c r="F30" s="94">
        <v>735</v>
      </c>
      <c r="G30" s="95">
        <v>196</v>
      </c>
      <c r="H30" s="73">
        <v>931</v>
      </c>
      <c r="I30" s="94">
        <v>65</v>
      </c>
      <c r="J30" s="95">
        <v>21</v>
      </c>
      <c r="K30" s="76">
        <v>86</v>
      </c>
      <c r="L30" s="94">
        <v>68098</v>
      </c>
      <c r="M30" s="95">
        <v>23333</v>
      </c>
      <c r="N30" s="76">
        <f t="shared" si="6"/>
        <v>91431</v>
      </c>
      <c r="O30" s="80">
        <v>1</v>
      </c>
      <c r="P30" s="93">
        <v>0</v>
      </c>
      <c r="Q30" s="76">
        <v>1</v>
      </c>
      <c r="R30" s="77">
        <f t="shared" si="1"/>
        <v>27.798369162342475</v>
      </c>
      <c r="S30" s="78">
        <f t="shared" si="2"/>
        <v>17.29676303434643</v>
      </c>
      <c r="T30" s="78">
        <f t="shared" si="3"/>
        <v>2.2768188075823361</v>
      </c>
      <c r="U30" s="77">
        <v>15.726127122370405</v>
      </c>
      <c r="V30" s="78">
        <v>10.595400702172723</v>
      </c>
      <c r="W30" s="79">
        <v>14.3</v>
      </c>
      <c r="X30" s="97">
        <v>1.5</v>
      </c>
      <c r="Y30" s="97">
        <v>1.3</v>
      </c>
      <c r="Z30" s="79">
        <v>1.4</v>
      </c>
      <c r="AA30" s="77">
        <v>14.784699104160476</v>
      </c>
      <c r="AB30" s="78">
        <v>9.5142373652163243</v>
      </c>
      <c r="AC30" s="79">
        <v>13.290187284491452</v>
      </c>
    </row>
    <row r="31" spans="1:29" x14ac:dyDescent="0.25">
      <c r="A31" s="22">
        <v>23</v>
      </c>
      <c r="B31" s="5" t="s">
        <v>68</v>
      </c>
      <c r="C31" s="94">
        <v>13445</v>
      </c>
      <c r="D31" s="92">
        <v>78.900000000000006</v>
      </c>
      <c r="E31" s="71">
        <v>21.1</v>
      </c>
      <c r="F31" s="94">
        <v>452</v>
      </c>
      <c r="G31" s="95">
        <v>43</v>
      </c>
      <c r="H31" s="73">
        <v>495</v>
      </c>
      <c r="I31" s="80">
        <v>36</v>
      </c>
      <c r="J31" s="93">
        <v>3</v>
      </c>
      <c r="K31" s="76">
        <v>39</v>
      </c>
      <c r="L31" s="94">
        <v>45676</v>
      </c>
      <c r="M31" s="95">
        <v>3231</v>
      </c>
      <c r="N31" s="76">
        <f t="shared" si="6"/>
        <v>48907</v>
      </c>
      <c r="O31" s="80">
        <v>4</v>
      </c>
      <c r="P31" s="93">
        <v>0</v>
      </c>
      <c r="Q31" s="76">
        <v>4</v>
      </c>
      <c r="R31" s="77">
        <f t="shared" si="1"/>
        <v>42.608929681597232</v>
      </c>
      <c r="S31" s="78">
        <f t="shared" si="2"/>
        <v>15.157416823675181</v>
      </c>
      <c r="T31" s="78">
        <f t="shared" si="3"/>
        <v>2.9007065823726292</v>
      </c>
      <c r="U31" s="77">
        <v>23.271153459007664</v>
      </c>
      <c r="V31" s="78">
        <v>11.561565505186833</v>
      </c>
      <c r="W31" s="79">
        <v>21.4</v>
      </c>
      <c r="X31" s="97">
        <v>2.4</v>
      </c>
      <c r="Y31" s="97">
        <v>0.9</v>
      </c>
      <c r="Z31" s="79">
        <v>2.1</v>
      </c>
      <c r="AA31" s="77">
        <v>34.803760482940667</v>
      </c>
      <c r="AB31" s="78">
        <v>4.0331042459954061</v>
      </c>
      <c r="AC31" s="99">
        <v>29.858604169453759</v>
      </c>
    </row>
    <row r="32" spans="1:29" x14ac:dyDescent="0.25">
      <c r="A32" s="22">
        <v>24</v>
      </c>
      <c r="B32" s="5" t="s">
        <v>69</v>
      </c>
      <c r="C32" s="94">
        <v>16007</v>
      </c>
      <c r="D32" s="92">
        <v>83.5</v>
      </c>
      <c r="E32" s="71">
        <v>16.5</v>
      </c>
      <c r="F32" s="94">
        <v>364</v>
      </c>
      <c r="G32" s="95">
        <v>37</v>
      </c>
      <c r="H32" s="73">
        <v>401</v>
      </c>
      <c r="I32" s="94">
        <v>38</v>
      </c>
      <c r="J32" s="95">
        <v>3</v>
      </c>
      <c r="K32" s="76">
        <v>41</v>
      </c>
      <c r="L32" s="94">
        <v>36695</v>
      </c>
      <c r="M32" s="95">
        <v>4522</v>
      </c>
      <c r="N32" s="76">
        <f t="shared" si="6"/>
        <v>41217</v>
      </c>
      <c r="O32" s="80">
        <v>1</v>
      </c>
      <c r="P32" s="93">
        <v>0</v>
      </c>
      <c r="Q32" s="76">
        <v>1</v>
      </c>
      <c r="R32" s="77">
        <f t="shared" si="1"/>
        <v>27.233594284536444</v>
      </c>
      <c r="S32" s="78">
        <f t="shared" si="2"/>
        <v>14.009022567778112</v>
      </c>
      <c r="T32" s="78">
        <f t="shared" si="3"/>
        <v>2.5613793965140252</v>
      </c>
      <c r="U32" s="77">
        <v>15.91231779807711</v>
      </c>
      <c r="V32" s="78">
        <v>8.3601255050030066</v>
      </c>
      <c r="W32" s="79">
        <v>14.7</v>
      </c>
      <c r="X32" s="97">
        <v>1.6</v>
      </c>
      <c r="Y32" s="97">
        <v>1</v>
      </c>
      <c r="Z32" s="79">
        <v>1.5</v>
      </c>
      <c r="AA32" s="77">
        <v>18.49151216644675</v>
      </c>
      <c r="AB32" s="78">
        <v>2.2594933797305425</v>
      </c>
      <c r="AC32" s="79">
        <v>15.860148797498537</v>
      </c>
    </row>
    <row r="33" spans="1:29" x14ac:dyDescent="0.25">
      <c r="A33" s="22">
        <v>25</v>
      </c>
      <c r="B33" s="5" t="s">
        <v>70</v>
      </c>
      <c r="C33" s="94">
        <v>61847</v>
      </c>
      <c r="D33" s="92">
        <v>79.5</v>
      </c>
      <c r="E33" s="71">
        <v>20.5</v>
      </c>
      <c r="F33" s="94">
        <v>1964</v>
      </c>
      <c r="G33" s="93">
        <v>264</v>
      </c>
      <c r="H33" s="73">
        <v>2228</v>
      </c>
      <c r="I33" s="80">
        <v>130</v>
      </c>
      <c r="J33" s="93">
        <v>26</v>
      </c>
      <c r="K33" s="76">
        <v>156</v>
      </c>
      <c r="L33" s="94">
        <v>146313</v>
      </c>
      <c r="M33" s="95">
        <v>24062</v>
      </c>
      <c r="N33" s="76">
        <f t="shared" si="6"/>
        <v>170375</v>
      </c>
      <c r="O33" s="80">
        <v>4</v>
      </c>
      <c r="P33" s="93">
        <v>0</v>
      </c>
      <c r="Q33" s="76">
        <v>4</v>
      </c>
      <c r="R33" s="77">
        <f t="shared" si="1"/>
        <v>39.944382938094442</v>
      </c>
      <c r="S33" s="78">
        <f t="shared" si="2"/>
        <v>20.822430805839904</v>
      </c>
      <c r="T33" s="78">
        <f t="shared" si="3"/>
        <v>2.5223535498892429</v>
      </c>
      <c r="U33" s="77">
        <v>22.566621970248757</v>
      </c>
      <c r="V33" s="78">
        <v>12.465952120208197</v>
      </c>
      <c r="W33" s="79">
        <v>20.6</v>
      </c>
      <c r="X33" s="97">
        <v>1.7</v>
      </c>
      <c r="Y33" s="97">
        <v>1.1000000000000001</v>
      </c>
      <c r="Z33" s="79">
        <v>1.6</v>
      </c>
      <c r="AA33" s="77">
        <v>19.22299315490131</v>
      </c>
      <c r="AB33" s="78">
        <v>10.718830042754774</v>
      </c>
      <c r="AC33" s="79">
        <v>17.558633544996809</v>
      </c>
    </row>
    <row r="34" spans="1:29" x14ac:dyDescent="0.25">
      <c r="A34" s="22">
        <v>26</v>
      </c>
      <c r="B34" s="5" t="s">
        <v>20</v>
      </c>
      <c r="C34" s="94">
        <v>21845</v>
      </c>
      <c r="D34" s="92">
        <v>66</v>
      </c>
      <c r="E34" s="70">
        <v>34</v>
      </c>
      <c r="F34" s="94">
        <v>91</v>
      </c>
      <c r="G34" s="95">
        <v>65</v>
      </c>
      <c r="H34" s="72">
        <v>156</v>
      </c>
      <c r="I34" s="80">
        <v>7</v>
      </c>
      <c r="J34" s="93">
        <v>6</v>
      </c>
      <c r="K34" s="76">
        <v>13</v>
      </c>
      <c r="L34" s="94">
        <v>7936</v>
      </c>
      <c r="M34" s="95">
        <v>5592</v>
      </c>
      <c r="N34" s="76">
        <f t="shared" si="6"/>
        <v>13528</v>
      </c>
      <c r="O34" s="80">
        <v>0</v>
      </c>
      <c r="P34" s="93">
        <v>0</v>
      </c>
      <c r="Q34" s="75">
        <v>0</v>
      </c>
      <c r="R34" s="77">
        <f t="shared" si="1"/>
        <v>6.3116863299971557</v>
      </c>
      <c r="S34" s="78">
        <f t="shared" si="2"/>
        <v>8.7514978525170655</v>
      </c>
      <c r="T34" s="78">
        <f t="shared" si="3"/>
        <v>0.59510185397116055</v>
      </c>
      <c r="U34" s="77">
        <v>3.7024091247496269</v>
      </c>
      <c r="V34" s="78">
        <v>5.6847798876534164</v>
      </c>
      <c r="W34" s="79">
        <v>4.3</v>
      </c>
      <c r="X34" s="97">
        <v>0.3</v>
      </c>
      <c r="Y34" s="97">
        <v>0.5</v>
      </c>
      <c r="Z34" s="78">
        <v>0.6</v>
      </c>
      <c r="AA34" s="77">
        <v>4.7602403032495202</v>
      </c>
      <c r="AB34" s="78">
        <v>3.4108679325920503</v>
      </c>
      <c r="AC34" s="79">
        <v>4.3318134684466685</v>
      </c>
    </row>
    <row r="35" spans="1:29" x14ac:dyDescent="0.25">
      <c r="A35" s="22">
        <v>27</v>
      </c>
      <c r="B35" s="5" t="s">
        <v>21</v>
      </c>
      <c r="C35" s="80">
        <v>23259</v>
      </c>
      <c r="D35" s="92">
        <v>69.2</v>
      </c>
      <c r="E35" s="70">
        <v>30.8</v>
      </c>
      <c r="F35" s="80">
        <v>211</v>
      </c>
      <c r="G35" s="95">
        <v>92</v>
      </c>
      <c r="H35" s="72">
        <v>303</v>
      </c>
      <c r="I35" s="80">
        <v>16</v>
      </c>
      <c r="J35" s="93">
        <v>6</v>
      </c>
      <c r="K35" s="76">
        <v>22</v>
      </c>
      <c r="L35" s="94">
        <v>18640</v>
      </c>
      <c r="M35" s="95">
        <v>11774</v>
      </c>
      <c r="N35" s="76">
        <f t="shared" si="6"/>
        <v>30414</v>
      </c>
      <c r="O35" s="80">
        <v>0</v>
      </c>
      <c r="P35" s="93">
        <v>0</v>
      </c>
      <c r="Q35" s="75">
        <v>0</v>
      </c>
      <c r="R35" s="77">
        <f t="shared" si="1"/>
        <v>13.109475678132673</v>
      </c>
      <c r="S35" s="78">
        <f t="shared" si="2"/>
        <v>12.842396435844131</v>
      </c>
      <c r="T35" s="78">
        <f t="shared" si="3"/>
        <v>0.94587041575304187</v>
      </c>
      <c r="U35" s="77">
        <v>7.623738456180897</v>
      </c>
      <c r="V35" s="78">
        <v>7.251092199893117</v>
      </c>
      <c r="W35" s="79">
        <v>7.5</v>
      </c>
      <c r="X35" s="97">
        <v>0.7</v>
      </c>
      <c r="Y35" s="97">
        <v>0.9</v>
      </c>
      <c r="Z35" s="78">
        <v>0.8</v>
      </c>
      <c r="AA35" s="77">
        <v>5.7810339004215328</v>
      </c>
      <c r="AB35" s="78">
        <v>5.9900326868682274</v>
      </c>
      <c r="AC35" s="79">
        <v>5.8467284110916005</v>
      </c>
    </row>
    <row r="36" spans="1:29" x14ac:dyDescent="0.25">
      <c r="A36" s="22">
        <v>28</v>
      </c>
      <c r="B36" s="5" t="s">
        <v>22</v>
      </c>
      <c r="C36" s="94">
        <v>37804</v>
      </c>
      <c r="D36" s="92">
        <v>77.900000000000006</v>
      </c>
      <c r="E36" s="70">
        <v>22.1</v>
      </c>
      <c r="F36" s="94">
        <v>689</v>
      </c>
      <c r="G36" s="95">
        <v>79</v>
      </c>
      <c r="H36" s="72">
        <v>768</v>
      </c>
      <c r="I36" s="80">
        <v>51</v>
      </c>
      <c r="J36" s="93">
        <v>10</v>
      </c>
      <c r="K36" s="76">
        <v>61</v>
      </c>
      <c r="L36" s="94">
        <v>49517</v>
      </c>
      <c r="M36" s="95">
        <v>5919</v>
      </c>
      <c r="N36" s="76">
        <f t="shared" si="6"/>
        <v>55436</v>
      </c>
      <c r="O36" s="80">
        <v>2</v>
      </c>
      <c r="P36" s="93">
        <v>0</v>
      </c>
      <c r="Q36" s="75">
        <v>2</v>
      </c>
      <c r="R36" s="77">
        <f t="shared" si="1"/>
        <v>23.396129132506847</v>
      </c>
      <c r="S36" s="78">
        <f t="shared" si="2"/>
        <v>9.4557735516986643</v>
      </c>
      <c r="T36" s="78">
        <f t="shared" si="3"/>
        <v>1.6135858639297429</v>
      </c>
      <c r="U36" s="77">
        <v>13.36192810670733</v>
      </c>
      <c r="V36" s="78">
        <v>5.9963594707597734</v>
      </c>
      <c r="W36" s="79">
        <v>11.9</v>
      </c>
      <c r="X36" s="97">
        <v>1</v>
      </c>
      <c r="Y36" s="97">
        <v>0.4</v>
      </c>
      <c r="Z36" s="78">
        <v>0.9</v>
      </c>
      <c r="AA36" s="77">
        <v>12.237121386549093</v>
      </c>
      <c r="AB36" s="78">
        <v>9.4120072705596449</v>
      </c>
      <c r="AC36" s="79">
        <v>11.662199374952454</v>
      </c>
    </row>
    <row r="37" spans="1:29" x14ac:dyDescent="0.25">
      <c r="A37" s="22">
        <v>29</v>
      </c>
      <c r="B37" s="5" t="s">
        <v>71</v>
      </c>
      <c r="C37" s="94">
        <v>21046</v>
      </c>
      <c r="D37" s="92">
        <v>76.5</v>
      </c>
      <c r="E37" s="70">
        <v>23.5</v>
      </c>
      <c r="F37" s="94">
        <v>433</v>
      </c>
      <c r="G37" s="95">
        <v>88</v>
      </c>
      <c r="H37" s="72">
        <v>521</v>
      </c>
      <c r="I37" s="80">
        <v>36</v>
      </c>
      <c r="J37" s="93">
        <v>4</v>
      </c>
      <c r="K37" s="76">
        <v>40</v>
      </c>
      <c r="L37" s="94">
        <v>37209</v>
      </c>
      <c r="M37" s="95">
        <v>8824</v>
      </c>
      <c r="N37" s="76">
        <f t="shared" si="6"/>
        <v>46033</v>
      </c>
      <c r="O37" s="80">
        <v>1</v>
      </c>
      <c r="P37" s="93">
        <v>0</v>
      </c>
      <c r="Q37" s="75">
        <v>1</v>
      </c>
      <c r="R37" s="77">
        <f t="shared" si="1"/>
        <v>26.89409255418725</v>
      </c>
      <c r="S37" s="78">
        <f t="shared" si="2"/>
        <v>17.792838786771025</v>
      </c>
      <c r="T37" s="78">
        <f t="shared" si="3"/>
        <v>1.9005986885869048</v>
      </c>
      <c r="U37" s="77">
        <v>15.110006243533993</v>
      </c>
      <c r="V37" s="78">
        <v>10.870019057680503</v>
      </c>
      <c r="W37" s="79">
        <v>14.2</v>
      </c>
      <c r="X37" s="97">
        <v>1.3</v>
      </c>
      <c r="Y37" s="97">
        <v>1.1000000000000001</v>
      </c>
      <c r="Z37" s="78">
        <v>1.3</v>
      </c>
      <c r="AA37" s="77">
        <v>15.110006243533993</v>
      </c>
      <c r="AB37" s="78">
        <v>5.1879636411656955</v>
      </c>
      <c r="AC37" s="79">
        <v>12.924407264235208</v>
      </c>
    </row>
    <row r="38" spans="1:29" x14ac:dyDescent="0.25">
      <c r="A38" s="22">
        <v>30</v>
      </c>
      <c r="B38" s="5" t="s">
        <v>72</v>
      </c>
      <c r="C38" s="94">
        <v>4557</v>
      </c>
      <c r="D38" s="92">
        <v>77.8</v>
      </c>
      <c r="E38" s="70">
        <v>22.2</v>
      </c>
      <c r="F38" s="94">
        <v>56</v>
      </c>
      <c r="G38" s="95">
        <v>18</v>
      </c>
      <c r="H38" s="72">
        <v>74</v>
      </c>
      <c r="I38" s="80">
        <v>4</v>
      </c>
      <c r="J38" s="93">
        <v>0</v>
      </c>
      <c r="K38" s="76">
        <v>4</v>
      </c>
      <c r="L38" s="94">
        <v>4195</v>
      </c>
      <c r="M38" s="95">
        <v>1303</v>
      </c>
      <c r="N38" s="76">
        <f t="shared" si="6"/>
        <v>5498</v>
      </c>
      <c r="O38" s="80">
        <v>0</v>
      </c>
      <c r="P38" s="93">
        <v>0</v>
      </c>
      <c r="Q38" s="75">
        <v>0</v>
      </c>
      <c r="R38" s="77">
        <f t="shared" si="1"/>
        <v>15.795355375751761</v>
      </c>
      <c r="S38" s="78">
        <f t="shared" si="2"/>
        <v>17.792644520755122</v>
      </c>
      <c r="T38" s="78">
        <f t="shared" si="3"/>
        <v>0.87777046302391926</v>
      </c>
      <c r="U38" s="77">
        <v>9.3671312024967488</v>
      </c>
      <c r="V38" s="78">
        <v>9.8829593684176764</v>
      </c>
      <c r="W38" s="79">
        <v>9.5</v>
      </c>
      <c r="X38" s="97">
        <v>0.7</v>
      </c>
      <c r="Y38" s="97">
        <v>0.7</v>
      </c>
      <c r="Z38" s="78">
        <v>0.7</v>
      </c>
      <c r="AA38" s="77">
        <v>5.3526464014267123</v>
      </c>
      <c r="AB38" s="78">
        <v>0</v>
      </c>
      <c r="AC38" s="79">
        <v>4.1027387319562827</v>
      </c>
    </row>
    <row r="39" spans="1:29" x14ac:dyDescent="0.25">
      <c r="A39" s="22">
        <v>31</v>
      </c>
      <c r="B39" s="5" t="s">
        <v>73</v>
      </c>
      <c r="C39" s="94">
        <v>6896</v>
      </c>
      <c r="D39" s="92">
        <v>71.900000000000006</v>
      </c>
      <c r="E39" s="70">
        <v>28.1</v>
      </c>
      <c r="F39" s="94">
        <v>228</v>
      </c>
      <c r="G39" s="95">
        <v>73</v>
      </c>
      <c r="H39" s="72">
        <v>301</v>
      </c>
      <c r="I39" s="80">
        <v>14</v>
      </c>
      <c r="J39" s="93">
        <v>6</v>
      </c>
      <c r="K39" s="76">
        <v>20</v>
      </c>
      <c r="L39" s="94">
        <v>16994</v>
      </c>
      <c r="M39" s="95">
        <v>7497</v>
      </c>
      <c r="N39" s="76">
        <f t="shared" si="6"/>
        <v>24491</v>
      </c>
      <c r="O39" s="80">
        <v>1</v>
      </c>
      <c r="P39" s="93">
        <v>1</v>
      </c>
      <c r="Q39" s="75">
        <v>2</v>
      </c>
      <c r="R39" s="77">
        <f t="shared" si="1"/>
        <v>45.984207248401844</v>
      </c>
      <c r="S39" s="78">
        <f t="shared" si="2"/>
        <v>37.67205291014028</v>
      </c>
      <c r="T39" s="78">
        <f t="shared" si="3"/>
        <v>2.9002320185614847</v>
      </c>
      <c r="U39" s="77">
        <v>27.402777660769672</v>
      </c>
      <c r="V39" s="78">
        <v>21.416269110396549</v>
      </c>
      <c r="W39" s="100">
        <v>25.7</v>
      </c>
      <c r="X39" s="97">
        <v>2</v>
      </c>
      <c r="Y39" s="97">
        <v>2.2000000000000002</v>
      </c>
      <c r="Z39" s="78">
        <v>2.1</v>
      </c>
      <c r="AA39" s="77">
        <v>25.840338583620522</v>
      </c>
      <c r="AB39" s="78">
        <v>45.472900165910481</v>
      </c>
      <c r="AC39" s="99">
        <v>31.545881182182747</v>
      </c>
    </row>
    <row r="40" spans="1:29" x14ac:dyDescent="0.25">
      <c r="A40" s="22">
        <v>32</v>
      </c>
      <c r="B40" s="5" t="s">
        <v>74</v>
      </c>
      <c r="C40" s="94">
        <v>19182</v>
      </c>
      <c r="D40" s="92">
        <v>50.9</v>
      </c>
      <c r="E40" s="70">
        <v>49.1</v>
      </c>
      <c r="F40" s="94">
        <v>184</v>
      </c>
      <c r="G40" s="95">
        <v>121</v>
      </c>
      <c r="H40" s="72">
        <v>305</v>
      </c>
      <c r="I40" s="80">
        <v>14</v>
      </c>
      <c r="J40" s="93">
        <v>10</v>
      </c>
      <c r="K40" s="76">
        <v>24</v>
      </c>
      <c r="L40" s="94">
        <v>17845</v>
      </c>
      <c r="M40" s="95">
        <v>13530</v>
      </c>
      <c r="N40" s="76">
        <f t="shared" si="6"/>
        <v>31375</v>
      </c>
      <c r="O40" s="80">
        <v>0</v>
      </c>
      <c r="P40" s="93">
        <v>0</v>
      </c>
      <c r="Q40" s="75">
        <v>0</v>
      </c>
      <c r="R40" s="77">
        <f t="shared" si="1"/>
        <v>18.845434457934633</v>
      </c>
      <c r="S40" s="78">
        <f t="shared" si="2"/>
        <v>12.847244563332774</v>
      </c>
      <c r="T40" s="78">
        <f t="shared" si="3"/>
        <v>1.2511729746637474</v>
      </c>
      <c r="U40" s="77">
        <v>10.731628593300636</v>
      </c>
      <c r="V40" s="78">
        <v>7.9379071027478574</v>
      </c>
      <c r="W40" s="79">
        <v>9.4</v>
      </c>
      <c r="X40" s="97">
        <v>1</v>
      </c>
      <c r="Y40" s="97">
        <v>0.9</v>
      </c>
      <c r="Z40" s="78">
        <v>1</v>
      </c>
      <c r="AA40" s="77">
        <v>6.1823512548362354</v>
      </c>
      <c r="AB40" s="78">
        <v>9.6435730917680598</v>
      </c>
      <c r="AC40" s="79">
        <v>7.8113197632287097</v>
      </c>
    </row>
    <row r="41" spans="1:29" x14ac:dyDescent="0.25">
      <c r="A41" s="22">
        <v>33</v>
      </c>
      <c r="B41" s="5" t="s">
        <v>75</v>
      </c>
      <c r="C41" s="94">
        <v>24714</v>
      </c>
      <c r="D41" s="92">
        <v>83.8</v>
      </c>
      <c r="E41" s="70">
        <v>16.2</v>
      </c>
      <c r="F41" s="94">
        <v>614</v>
      </c>
      <c r="G41" s="95">
        <v>15</v>
      </c>
      <c r="H41" s="72">
        <v>629</v>
      </c>
      <c r="I41" s="80">
        <v>53</v>
      </c>
      <c r="J41" s="93">
        <v>2</v>
      </c>
      <c r="K41" s="76">
        <v>55</v>
      </c>
      <c r="L41" s="94">
        <v>53345</v>
      </c>
      <c r="M41" s="95">
        <v>2336</v>
      </c>
      <c r="N41" s="76">
        <f t="shared" si="6"/>
        <v>55681</v>
      </c>
      <c r="O41" s="80">
        <v>1</v>
      </c>
      <c r="P41" s="93">
        <v>0</v>
      </c>
      <c r="Q41" s="75">
        <v>1</v>
      </c>
      <c r="R41" s="77">
        <f t="shared" si="1"/>
        <v>29.647038009820413</v>
      </c>
      <c r="S41" s="78">
        <f t="shared" si="2"/>
        <v>3.7465644004447922</v>
      </c>
      <c r="T41" s="78">
        <f t="shared" si="3"/>
        <v>2.2254592538642064</v>
      </c>
      <c r="U41" s="77">
        <v>16.406531182891168</v>
      </c>
      <c r="V41" s="78">
        <v>2.3676396697918909</v>
      </c>
      <c r="W41" s="79">
        <v>14.4</v>
      </c>
      <c r="X41" s="97">
        <v>1.4</v>
      </c>
      <c r="Y41" s="97">
        <v>0.4</v>
      </c>
      <c r="Z41" s="78">
        <v>1.3</v>
      </c>
      <c r="AA41" s="77">
        <v>18.330424090331174</v>
      </c>
      <c r="AB41" s="78">
        <v>1.7362690911807201</v>
      </c>
      <c r="AC41" s="79">
        <v>15.9279539110371</v>
      </c>
    </row>
    <row r="42" spans="1:29" x14ac:dyDescent="0.25">
      <c r="A42" s="22">
        <v>35</v>
      </c>
      <c r="B42" s="5" t="s">
        <v>23</v>
      </c>
      <c r="C42" s="94">
        <v>29094</v>
      </c>
      <c r="D42" s="92">
        <v>73.2</v>
      </c>
      <c r="E42" s="70">
        <v>26.8</v>
      </c>
      <c r="F42" s="94">
        <v>55</v>
      </c>
      <c r="G42" s="95">
        <v>3</v>
      </c>
      <c r="H42" s="72">
        <v>58</v>
      </c>
      <c r="I42" s="80">
        <v>3</v>
      </c>
      <c r="J42" s="93">
        <v>0</v>
      </c>
      <c r="K42" s="76">
        <v>3</v>
      </c>
      <c r="L42" s="94">
        <v>4524</v>
      </c>
      <c r="M42" s="95">
        <v>166</v>
      </c>
      <c r="N42" s="76">
        <f t="shared" si="6"/>
        <v>4690</v>
      </c>
      <c r="O42" s="80">
        <v>0</v>
      </c>
      <c r="P42" s="93">
        <v>0</v>
      </c>
      <c r="Q42" s="75">
        <v>0</v>
      </c>
      <c r="R42" s="77">
        <f t="shared" si="1"/>
        <v>2.5825466426705819</v>
      </c>
      <c r="S42" s="78">
        <f t="shared" si="2"/>
        <v>0.38475389601795107</v>
      </c>
      <c r="T42" s="78">
        <f t="shared" si="3"/>
        <v>0.10311404413281089</v>
      </c>
      <c r="U42" s="77">
        <v>1.3525482248847984</v>
      </c>
      <c r="V42" s="78">
        <v>0.2885073518031801</v>
      </c>
      <c r="W42" s="79">
        <v>1.1000000000000001</v>
      </c>
      <c r="X42" s="97">
        <v>0.1</v>
      </c>
      <c r="Y42" s="97">
        <v>0</v>
      </c>
      <c r="Z42" s="78">
        <v>0.1</v>
      </c>
      <c r="AA42" s="77">
        <v>2.4345868047926369</v>
      </c>
      <c r="AB42" s="78">
        <v>0</v>
      </c>
      <c r="AC42" s="79">
        <v>1.9388068304673818</v>
      </c>
    </row>
    <row r="43" spans="1:29" x14ac:dyDescent="0.25">
      <c r="A43" s="22">
        <v>36</v>
      </c>
      <c r="B43" s="5" t="s">
        <v>76</v>
      </c>
      <c r="C43" s="94">
        <v>4092</v>
      </c>
      <c r="D43" s="92">
        <v>66.599999999999994</v>
      </c>
      <c r="E43" s="70">
        <v>33.4</v>
      </c>
      <c r="F43" s="94">
        <v>65</v>
      </c>
      <c r="G43" s="95">
        <v>5</v>
      </c>
      <c r="H43" s="72">
        <v>70</v>
      </c>
      <c r="I43" s="80">
        <v>5</v>
      </c>
      <c r="J43" s="93">
        <v>0</v>
      </c>
      <c r="K43" s="76">
        <v>5</v>
      </c>
      <c r="L43" s="94">
        <v>6119</v>
      </c>
      <c r="M43" s="95">
        <v>352</v>
      </c>
      <c r="N43" s="76">
        <f t="shared" si="6"/>
        <v>6471</v>
      </c>
      <c r="O43" s="80">
        <v>0</v>
      </c>
      <c r="P43" s="93">
        <v>0</v>
      </c>
      <c r="Q43" s="75">
        <v>0</v>
      </c>
      <c r="R43" s="77">
        <f t="shared" si="1"/>
        <v>23.85083030244321</v>
      </c>
      <c r="S43" s="78">
        <f t="shared" si="2"/>
        <v>3.6583724047506165</v>
      </c>
      <c r="T43" s="78">
        <f t="shared" si="3"/>
        <v>1.2218963831867058</v>
      </c>
      <c r="U43" s="77">
        <v>12.709086804395005</v>
      </c>
      <c r="V43" s="78">
        <v>2.7754908735121595</v>
      </c>
      <c r="W43" s="79">
        <v>10.1</v>
      </c>
      <c r="X43" s="97">
        <v>1.2</v>
      </c>
      <c r="Y43" s="97">
        <v>0.2</v>
      </c>
      <c r="Z43" s="78">
        <v>0.9</v>
      </c>
      <c r="AA43" s="77">
        <v>6.2567811960098485</v>
      </c>
      <c r="AB43" s="78">
        <v>0</v>
      </c>
      <c r="AC43" s="79">
        <v>4.6269961512067646</v>
      </c>
    </row>
    <row r="44" spans="1:29" x14ac:dyDescent="0.25">
      <c r="A44" s="22">
        <v>37</v>
      </c>
      <c r="B44" s="5" t="s">
        <v>77</v>
      </c>
      <c r="C44" s="94">
        <v>1949</v>
      </c>
      <c r="D44" s="92">
        <v>72.5</v>
      </c>
      <c r="E44" s="70">
        <v>27.5</v>
      </c>
      <c r="F44" s="94">
        <v>87</v>
      </c>
      <c r="G44" s="95">
        <v>3</v>
      </c>
      <c r="H44" s="72">
        <v>90</v>
      </c>
      <c r="I44" s="80">
        <v>9</v>
      </c>
      <c r="J44" s="93">
        <v>4</v>
      </c>
      <c r="K44" s="76">
        <v>9</v>
      </c>
      <c r="L44" s="94">
        <v>10195</v>
      </c>
      <c r="M44" s="95">
        <v>143</v>
      </c>
      <c r="N44" s="76">
        <f t="shared" si="6"/>
        <v>10338</v>
      </c>
      <c r="O44" s="80">
        <v>0</v>
      </c>
      <c r="P44" s="93">
        <v>0</v>
      </c>
      <c r="Q44" s="75">
        <v>0</v>
      </c>
      <c r="R44" s="77">
        <f t="shared" si="1"/>
        <v>61.570035915854284</v>
      </c>
      <c r="S44" s="78">
        <f t="shared" si="2"/>
        <v>5.5972759923503901</v>
      </c>
      <c r="T44" s="78">
        <f t="shared" si="3"/>
        <v>4.6177526936890718</v>
      </c>
      <c r="U44" s="77">
        <v>32.525466991647448</v>
      </c>
      <c r="V44" s="78">
        <v>4.0499552973874353</v>
      </c>
      <c r="W44" s="79">
        <v>26.3</v>
      </c>
      <c r="X44" s="97">
        <v>3.8</v>
      </c>
      <c r="Y44" s="97">
        <v>0.2</v>
      </c>
      <c r="Z44" s="101">
        <v>3</v>
      </c>
      <c r="AA44" s="77">
        <v>31.777755106781992</v>
      </c>
      <c r="AB44" s="78">
        <v>0</v>
      </c>
      <c r="AC44" s="79">
        <v>24.88599287499385</v>
      </c>
    </row>
    <row r="45" spans="1:29" x14ac:dyDescent="0.25">
      <c r="A45" s="22">
        <v>38</v>
      </c>
      <c r="B45" s="5" t="s">
        <v>78</v>
      </c>
      <c r="C45" s="94">
        <v>12857</v>
      </c>
      <c r="D45" s="92">
        <v>76.7</v>
      </c>
      <c r="E45" s="70">
        <v>23.3</v>
      </c>
      <c r="F45" s="94">
        <v>598</v>
      </c>
      <c r="G45" s="95">
        <v>59</v>
      </c>
      <c r="H45" s="72">
        <v>657</v>
      </c>
      <c r="I45" s="80">
        <v>42</v>
      </c>
      <c r="J45" s="93">
        <v>0</v>
      </c>
      <c r="K45" s="76">
        <v>46</v>
      </c>
      <c r="L45" s="94">
        <v>60027</v>
      </c>
      <c r="M45" s="95">
        <v>5071</v>
      </c>
      <c r="N45" s="76">
        <f t="shared" si="6"/>
        <v>65098</v>
      </c>
      <c r="O45" s="80">
        <v>0</v>
      </c>
      <c r="P45" s="93">
        <v>0</v>
      </c>
      <c r="Q45" s="75">
        <v>0</v>
      </c>
      <c r="R45" s="77">
        <f t="shared" si="1"/>
        <v>60.640975106879715</v>
      </c>
      <c r="S45" s="78">
        <f t="shared" si="2"/>
        <v>19.69502093180148</v>
      </c>
      <c r="T45" s="78">
        <f t="shared" si="3"/>
        <v>3.5778175313059033</v>
      </c>
      <c r="U45" s="77">
        <v>32.643288571796958</v>
      </c>
      <c r="V45" s="78">
        <v>13.594845054418156</v>
      </c>
      <c r="W45" s="100">
        <v>29</v>
      </c>
      <c r="X45" s="97">
        <v>3.3</v>
      </c>
      <c r="Y45" s="97">
        <v>1.2</v>
      </c>
      <c r="Z45" s="78">
        <v>2.9</v>
      </c>
      <c r="AA45" s="77">
        <v>26.693257711720253</v>
      </c>
      <c r="AB45" s="78">
        <v>4.8388431549623947</v>
      </c>
      <c r="AC45" s="79">
        <v>22.507500624583145</v>
      </c>
    </row>
    <row r="46" spans="1:29" x14ac:dyDescent="0.25">
      <c r="A46" s="22">
        <v>39</v>
      </c>
      <c r="B46" s="5" t="s">
        <v>79</v>
      </c>
      <c r="C46" s="94">
        <v>1596</v>
      </c>
      <c r="D46" s="92">
        <v>82.4</v>
      </c>
      <c r="E46" s="70">
        <v>17.600000000000001</v>
      </c>
      <c r="F46" s="94">
        <v>75</v>
      </c>
      <c r="G46" s="95">
        <v>1</v>
      </c>
      <c r="H46" s="72">
        <v>76</v>
      </c>
      <c r="I46" s="80">
        <v>9</v>
      </c>
      <c r="J46" s="93">
        <v>0</v>
      </c>
      <c r="K46" s="76">
        <v>9</v>
      </c>
      <c r="L46" s="94">
        <v>10391</v>
      </c>
      <c r="M46" s="95">
        <v>15</v>
      </c>
      <c r="N46" s="76">
        <f t="shared" si="6"/>
        <v>10406</v>
      </c>
      <c r="O46" s="80">
        <v>0</v>
      </c>
      <c r="P46" s="93">
        <v>0</v>
      </c>
      <c r="Q46" s="75">
        <v>0</v>
      </c>
      <c r="R46" s="77">
        <f t="shared" si="1"/>
        <v>57.029710197824649</v>
      </c>
      <c r="S46" s="78">
        <f t="shared" si="2"/>
        <v>3.560036454773297</v>
      </c>
      <c r="T46" s="78">
        <f t="shared" si="3"/>
        <v>5.6390977443609023</v>
      </c>
      <c r="U46" s="98">
        <v>34.615709790895039</v>
      </c>
      <c r="V46" s="78">
        <v>2.5688867090528849</v>
      </c>
      <c r="W46" s="79">
        <v>29.7</v>
      </c>
      <c r="X46" s="26">
        <v>4.8</v>
      </c>
      <c r="Y46" s="97">
        <v>0</v>
      </c>
      <c r="Z46" s="101">
        <v>4.0999999999999996</v>
      </c>
      <c r="AA46" s="77">
        <v>54.4620500710082</v>
      </c>
      <c r="AB46" s="78">
        <v>0</v>
      </c>
      <c r="AC46" s="99">
        <v>46.167329180882028</v>
      </c>
    </row>
    <row r="47" spans="1:29" s="1" customFormat="1" x14ac:dyDescent="0.25">
      <c r="B47" s="6" t="s">
        <v>24</v>
      </c>
      <c r="C47" s="102">
        <f>SUM(C9:C46)</f>
        <v>490119</v>
      </c>
      <c r="D47" s="82">
        <v>68.3</v>
      </c>
      <c r="E47" s="82">
        <v>31.7</v>
      </c>
      <c r="F47" s="102">
        <f>SUM(F13:F46)</f>
        <v>9426</v>
      </c>
      <c r="G47" s="103">
        <f>SUM(G13:G46)</f>
        <v>2588</v>
      </c>
      <c r="H47" s="103">
        <f>SUM(H13:H46)</f>
        <v>12014</v>
      </c>
      <c r="I47" s="102">
        <f t="shared" ref="I47" si="7">SUM(I13:I46)</f>
        <v>731</v>
      </c>
      <c r="J47" s="103">
        <f>SUM(J13:J46)</f>
        <v>221</v>
      </c>
      <c r="K47" s="104">
        <f>SUM(K13:K46)</f>
        <v>952</v>
      </c>
      <c r="L47" s="102">
        <f>SUM(L13:L46)</f>
        <v>810691</v>
      </c>
      <c r="M47" s="103">
        <f t="shared" ref="M47" si="8">SUM(M13:M46)</f>
        <v>255601</v>
      </c>
      <c r="N47" s="103">
        <f>SUM(N13:N46)</f>
        <v>1066292</v>
      </c>
      <c r="O47" s="102">
        <f>SUM(O13:O46)</f>
        <v>18</v>
      </c>
      <c r="P47" s="103">
        <f>SUM(P13:P46)</f>
        <v>1</v>
      </c>
      <c r="Q47" s="103">
        <f>SUM(Q13:Q46)</f>
        <v>19</v>
      </c>
      <c r="R47" s="29">
        <f t="shared" si="1"/>
        <v>28.158219692168643</v>
      </c>
      <c r="S47" s="30">
        <f t="shared" si="2"/>
        <v>16.657256410972824</v>
      </c>
      <c r="T47" s="30">
        <f t="shared" si="3"/>
        <v>1.9423854206835482</v>
      </c>
      <c r="U47" s="105">
        <v>15.875931643554372</v>
      </c>
      <c r="V47" s="106">
        <v>10.50652969530627</v>
      </c>
      <c r="W47" s="31">
        <v>14.3</v>
      </c>
      <c r="X47" s="30">
        <v>1.4</v>
      </c>
      <c r="Y47" s="30">
        <v>1</v>
      </c>
      <c r="Z47" s="30">
        <v>1.4</v>
      </c>
      <c r="AA47" s="29">
        <v>15.1</v>
      </c>
      <c r="AB47" s="30">
        <v>8.6999999999999993</v>
      </c>
      <c r="AC47" s="31">
        <v>13.2</v>
      </c>
    </row>
    <row r="48" spans="1:29" x14ac:dyDescent="0.25">
      <c r="A48" s="22">
        <v>41</v>
      </c>
      <c r="B48" s="4" t="s">
        <v>82</v>
      </c>
      <c r="C48" s="74">
        <v>12848</v>
      </c>
      <c r="D48" s="70">
        <v>72</v>
      </c>
      <c r="E48" s="107">
        <v>28</v>
      </c>
      <c r="F48" s="74">
        <v>375</v>
      </c>
      <c r="G48" s="75">
        <v>19</v>
      </c>
      <c r="H48" s="108">
        <v>394</v>
      </c>
      <c r="I48" s="74">
        <v>39</v>
      </c>
      <c r="J48" s="75">
        <v>0</v>
      </c>
      <c r="K48" s="76">
        <v>39</v>
      </c>
      <c r="L48" s="74">
        <v>46321</v>
      </c>
      <c r="M48" s="75">
        <v>957</v>
      </c>
      <c r="N48" s="76">
        <f>L48+M48</f>
        <v>47278</v>
      </c>
      <c r="O48" s="74">
        <v>0</v>
      </c>
      <c r="P48" s="75">
        <v>0</v>
      </c>
      <c r="Q48" s="76">
        <v>0</v>
      </c>
      <c r="R48" s="25">
        <f t="shared" si="1"/>
        <v>40.538086342880867</v>
      </c>
      <c r="S48" s="26">
        <f t="shared" si="2"/>
        <v>5.2815335349581929</v>
      </c>
      <c r="T48" s="26">
        <f t="shared" si="3"/>
        <v>3.035491905354919</v>
      </c>
      <c r="U48" s="77">
        <v>26.331507378457456</v>
      </c>
      <c r="V48" s="78">
        <v>3.4378007615655579</v>
      </c>
      <c r="W48" s="79">
        <v>19.899999999999999</v>
      </c>
      <c r="X48" s="26">
        <v>3.3</v>
      </c>
      <c r="Y48" s="26">
        <v>0.2</v>
      </c>
      <c r="Z48" s="109">
        <v>2.4</v>
      </c>
      <c r="AA48" s="25">
        <v>30.193461793964545</v>
      </c>
      <c r="AB48" s="26">
        <v>0</v>
      </c>
      <c r="AC48" s="110">
        <v>21.752015589821333</v>
      </c>
    </row>
    <row r="49" spans="1:29" x14ac:dyDescent="0.25">
      <c r="A49" s="22">
        <v>42</v>
      </c>
      <c r="B49" s="4" t="s">
        <v>83</v>
      </c>
      <c r="C49" s="111">
        <v>23369</v>
      </c>
      <c r="D49" s="107">
        <v>86.3</v>
      </c>
      <c r="E49" s="71">
        <v>13.7</v>
      </c>
      <c r="F49" s="111">
        <v>627</v>
      </c>
      <c r="G49" s="108">
        <v>8</v>
      </c>
      <c r="H49" s="76">
        <v>635</v>
      </c>
      <c r="I49" s="74">
        <v>66</v>
      </c>
      <c r="J49" s="75">
        <v>2</v>
      </c>
      <c r="K49" s="76">
        <v>68</v>
      </c>
      <c r="L49" s="74">
        <v>75808</v>
      </c>
      <c r="M49" s="75">
        <v>1547</v>
      </c>
      <c r="N49" s="76">
        <f t="shared" ref="N49:N50" si="9">L49+M49</f>
        <v>77355</v>
      </c>
      <c r="O49" s="74">
        <v>1</v>
      </c>
      <c r="P49" s="75">
        <v>0</v>
      </c>
      <c r="Q49" s="76">
        <v>1</v>
      </c>
      <c r="R49" s="25">
        <f t="shared" si="1"/>
        <v>31.089706099140855</v>
      </c>
      <c r="S49" s="26">
        <f t="shared" si="2"/>
        <v>2.4987873072849336</v>
      </c>
      <c r="T49" s="26">
        <f t="shared" si="3"/>
        <v>2.9098378193333048</v>
      </c>
      <c r="U49" s="77">
        <v>19.126533826507437</v>
      </c>
      <c r="V49" s="78">
        <v>1.9788826661916932</v>
      </c>
      <c r="W49" s="79">
        <v>17.2</v>
      </c>
      <c r="X49" s="26">
        <v>2.2999999999999998</v>
      </c>
      <c r="Y49" s="26">
        <v>0.4</v>
      </c>
      <c r="Z49" s="109">
        <v>2.1</v>
      </c>
      <c r="AA49" s="25">
        <v>26.783248324838166</v>
      </c>
      <c r="AB49" s="26">
        <v>6.6787289983969629</v>
      </c>
      <c r="AC49" s="99">
        <v>24.576116305587849</v>
      </c>
    </row>
    <row r="50" spans="1:29" x14ac:dyDescent="0.25">
      <c r="A50" s="22">
        <v>43</v>
      </c>
      <c r="B50" s="4" t="s">
        <v>84</v>
      </c>
      <c r="C50" s="111">
        <v>172776</v>
      </c>
      <c r="D50" s="107">
        <v>89.1</v>
      </c>
      <c r="E50" s="71">
        <v>10.9</v>
      </c>
      <c r="F50" s="111">
        <v>8696</v>
      </c>
      <c r="G50" s="108">
        <v>157</v>
      </c>
      <c r="H50" s="76">
        <v>8853</v>
      </c>
      <c r="I50" s="74">
        <v>648</v>
      </c>
      <c r="J50" s="75">
        <v>13</v>
      </c>
      <c r="K50" s="76">
        <v>661</v>
      </c>
      <c r="L50" s="74">
        <v>808379</v>
      </c>
      <c r="M50" s="75">
        <v>16106</v>
      </c>
      <c r="N50" s="76">
        <f t="shared" si="9"/>
        <v>824485</v>
      </c>
      <c r="O50" s="74">
        <v>19</v>
      </c>
      <c r="P50" s="75">
        <v>0</v>
      </c>
      <c r="Q50" s="76">
        <v>19</v>
      </c>
      <c r="R50" s="25">
        <f t="shared" si="1"/>
        <v>56.488287878450095</v>
      </c>
      <c r="S50" s="26">
        <f t="shared" si="2"/>
        <v>8.3366148798274313</v>
      </c>
      <c r="T50" s="26">
        <f t="shared" si="3"/>
        <v>3.825762837431125</v>
      </c>
      <c r="U50" s="98">
        <v>37.566837281177953</v>
      </c>
      <c r="V50" s="78">
        <v>5.4213339568247809</v>
      </c>
      <c r="W50" s="100">
        <v>34</v>
      </c>
      <c r="X50" s="26">
        <v>3.5</v>
      </c>
      <c r="Y50" s="26">
        <v>0.6</v>
      </c>
      <c r="Z50" s="112">
        <v>3.2</v>
      </c>
      <c r="AA50" s="25">
        <v>39.143642203858491</v>
      </c>
      <c r="AB50" s="26">
        <v>4.0055715859342325</v>
      </c>
      <c r="AC50" s="99">
        <v>35.236465847979872</v>
      </c>
    </row>
    <row r="51" spans="1:29" x14ac:dyDescent="0.25">
      <c r="B51" s="6" t="s">
        <v>85</v>
      </c>
      <c r="C51" s="81">
        <f>SUM(C48:C50)</f>
        <v>208993</v>
      </c>
      <c r="D51" s="82">
        <v>84.8</v>
      </c>
      <c r="E51" s="82">
        <v>15.2</v>
      </c>
      <c r="F51" s="81">
        <f>SUM(F48:F50)</f>
        <v>9698</v>
      </c>
      <c r="G51" s="83">
        <f>SUM(G48:G50)</f>
        <v>184</v>
      </c>
      <c r="H51" s="84">
        <f>SUM(H48:H50)</f>
        <v>9882</v>
      </c>
      <c r="I51" s="83">
        <f t="shared" ref="I51:J51" si="10">SUM(I48:I50)</f>
        <v>753</v>
      </c>
      <c r="J51" s="83">
        <f t="shared" si="10"/>
        <v>15</v>
      </c>
      <c r="K51" s="84">
        <f>SUM(K48:K50)</f>
        <v>768</v>
      </c>
      <c r="L51" s="81">
        <f>SUM(L48:L50)</f>
        <v>930508</v>
      </c>
      <c r="M51" s="83">
        <f t="shared" ref="M51:N51" si="11">SUM(M48:M50)</f>
        <v>18610</v>
      </c>
      <c r="N51" s="83">
        <f t="shared" si="11"/>
        <v>949118</v>
      </c>
      <c r="O51" s="81">
        <f>SUM(O48:O50)</f>
        <v>20</v>
      </c>
      <c r="P51" s="83">
        <f>SUM(P48:P50)</f>
        <v>0</v>
      </c>
      <c r="Q51" s="113">
        <f>SUM(Q48:Q50)</f>
        <v>20</v>
      </c>
      <c r="R51" s="85">
        <f t="shared" si="1"/>
        <v>54.721070823984448</v>
      </c>
      <c r="S51" s="30">
        <f t="shared" si="2"/>
        <v>5.7921859382346481</v>
      </c>
      <c r="T51" s="30">
        <f t="shared" si="3"/>
        <v>3.6747642265530422</v>
      </c>
      <c r="U51" s="85">
        <v>34.821769827620635</v>
      </c>
      <c r="V51" s="88">
        <v>4.7756066098827379</v>
      </c>
      <c r="W51" s="31">
        <v>31.1</v>
      </c>
      <c r="X51" s="30">
        <v>3.3</v>
      </c>
      <c r="Y51" s="30">
        <v>0.5</v>
      </c>
      <c r="Z51" s="30">
        <v>3</v>
      </c>
      <c r="AA51" s="85">
        <v>37.200000000000003</v>
      </c>
      <c r="AB51" s="30">
        <v>3.7</v>
      </c>
      <c r="AC51" s="31">
        <v>33.200000000000003</v>
      </c>
    </row>
    <row r="52" spans="1:29" x14ac:dyDescent="0.25">
      <c r="A52" s="22">
        <v>45</v>
      </c>
      <c r="B52" s="4" t="s">
        <v>86</v>
      </c>
      <c r="C52" s="111">
        <v>55574</v>
      </c>
      <c r="D52" s="107">
        <v>80.5</v>
      </c>
      <c r="E52" s="71">
        <v>19.5</v>
      </c>
      <c r="F52" s="111">
        <v>1501</v>
      </c>
      <c r="G52" s="108">
        <v>119</v>
      </c>
      <c r="H52" s="76">
        <v>1620</v>
      </c>
      <c r="I52" s="74">
        <v>88</v>
      </c>
      <c r="J52" s="75">
        <v>7</v>
      </c>
      <c r="K52" s="76">
        <v>95</v>
      </c>
      <c r="L52" s="74">
        <v>108755</v>
      </c>
      <c r="M52" s="75">
        <v>9116</v>
      </c>
      <c r="N52" s="76">
        <f>L52+M52</f>
        <v>117871</v>
      </c>
      <c r="O52" s="74">
        <v>0</v>
      </c>
      <c r="P52" s="75">
        <v>0</v>
      </c>
      <c r="Q52" s="76">
        <v>0</v>
      </c>
      <c r="R52" s="25">
        <f t="shared" si="1"/>
        <v>33.551593790116343</v>
      </c>
      <c r="S52" s="26">
        <f t="shared" si="2"/>
        <v>10.980969702674097</v>
      </c>
      <c r="T52" s="26">
        <f t="shared" si="3"/>
        <v>1.7094324684204845</v>
      </c>
      <c r="U52" s="77">
        <v>19.450036888008764</v>
      </c>
      <c r="V52" s="78">
        <v>6.5489741326229813</v>
      </c>
      <c r="W52" s="79">
        <v>17</v>
      </c>
      <c r="X52" s="26">
        <v>1.4</v>
      </c>
      <c r="Y52" s="26">
        <v>0.5</v>
      </c>
      <c r="Z52" s="109">
        <v>1.2</v>
      </c>
      <c r="AA52" s="25">
        <v>11.169841304106299</v>
      </c>
      <c r="AB52" s="26">
        <v>2.9718033879129493</v>
      </c>
      <c r="AC52" s="110">
        <v>9.6074300255787346</v>
      </c>
    </row>
    <row r="53" spans="1:29" x14ac:dyDescent="0.25">
      <c r="A53" s="22">
        <v>46</v>
      </c>
      <c r="B53" s="4" t="s">
        <v>87</v>
      </c>
      <c r="C53" s="111">
        <v>125606</v>
      </c>
      <c r="D53" s="107">
        <v>65.3</v>
      </c>
      <c r="E53" s="71">
        <v>34.700000000000003</v>
      </c>
      <c r="F53" s="111">
        <v>2491</v>
      </c>
      <c r="G53" s="108">
        <v>501</v>
      </c>
      <c r="H53" s="76">
        <v>2992</v>
      </c>
      <c r="I53" s="74">
        <v>155</v>
      </c>
      <c r="J53" s="75">
        <v>36</v>
      </c>
      <c r="K53" s="76">
        <v>191</v>
      </c>
      <c r="L53" s="74">
        <v>210909</v>
      </c>
      <c r="M53" s="75">
        <v>43823</v>
      </c>
      <c r="N53" s="76">
        <f t="shared" ref="N53:N54" si="12">L53+M53</f>
        <v>254732</v>
      </c>
      <c r="O53" s="74">
        <v>8</v>
      </c>
      <c r="P53" s="75">
        <v>0</v>
      </c>
      <c r="Q53" s="76">
        <v>8</v>
      </c>
      <c r="R53" s="25">
        <f t="shared" si="1"/>
        <v>30.370375445872103</v>
      </c>
      <c r="S53" s="26">
        <f t="shared" si="2"/>
        <v>11.494705942249036</v>
      </c>
      <c r="T53" s="26">
        <f t="shared" si="3"/>
        <v>1.5206279954779232</v>
      </c>
      <c r="U53" s="77">
        <v>17.195390253833231</v>
      </c>
      <c r="V53" s="78">
        <v>6.9441592710571456</v>
      </c>
      <c r="W53" s="79">
        <v>13.8</v>
      </c>
      <c r="X53" s="26">
        <v>1.5</v>
      </c>
      <c r="Y53" s="26">
        <v>0.6</v>
      </c>
      <c r="Z53" s="109">
        <v>1.2</v>
      </c>
      <c r="AA53" s="25">
        <v>15.807885861613045</v>
      </c>
      <c r="AB53" s="26">
        <v>5.5442389389677809</v>
      </c>
      <c r="AC53" s="110">
        <v>12.395663934086329</v>
      </c>
    </row>
    <row r="54" spans="1:29" x14ac:dyDescent="0.25">
      <c r="A54" s="22">
        <v>47</v>
      </c>
      <c r="B54" s="4" t="s">
        <v>88</v>
      </c>
      <c r="C54" s="111">
        <v>199308</v>
      </c>
      <c r="D54" s="107">
        <v>41.1</v>
      </c>
      <c r="E54" s="71">
        <v>58.9</v>
      </c>
      <c r="F54" s="111">
        <v>2750</v>
      </c>
      <c r="G54" s="108">
        <v>3476</v>
      </c>
      <c r="H54" s="76">
        <v>6226</v>
      </c>
      <c r="I54" s="74">
        <v>156</v>
      </c>
      <c r="J54" s="75">
        <v>280</v>
      </c>
      <c r="K54" s="76">
        <v>436</v>
      </c>
      <c r="L54" s="74">
        <v>227507</v>
      </c>
      <c r="M54" s="75">
        <v>368464</v>
      </c>
      <c r="N54" s="76">
        <f t="shared" si="12"/>
        <v>595971</v>
      </c>
      <c r="O54" s="74">
        <v>1</v>
      </c>
      <c r="P54" s="75">
        <v>2</v>
      </c>
      <c r="Q54" s="76">
        <v>3</v>
      </c>
      <c r="R54" s="25">
        <f t="shared" si="1"/>
        <v>33.571143992764846</v>
      </c>
      <c r="S54" s="26">
        <f t="shared" si="2"/>
        <v>29.610090982711903</v>
      </c>
      <c r="T54" s="26">
        <f t="shared" si="3"/>
        <v>2.1875689887009049</v>
      </c>
      <c r="U54" s="77">
        <v>19.64254064164901</v>
      </c>
      <c r="V54" s="78">
        <v>17.797027678863866</v>
      </c>
      <c r="W54" s="79">
        <v>18.600000000000001</v>
      </c>
      <c r="X54" s="26">
        <v>1.6</v>
      </c>
      <c r="Y54" s="26">
        <v>1.9</v>
      </c>
      <c r="Z54" s="109">
        <v>1.8</v>
      </c>
      <c r="AA54" s="25">
        <v>11.464100992671513</v>
      </c>
      <c r="AB54" s="26">
        <v>13.532089803002645</v>
      </c>
      <c r="AC54" s="110">
        <v>12.668655615775709</v>
      </c>
    </row>
    <row r="55" spans="1:29" x14ac:dyDescent="0.25">
      <c r="B55" s="6" t="s">
        <v>89</v>
      </c>
      <c r="C55" s="81">
        <f>SUM(C52:C54)</f>
        <v>380488</v>
      </c>
      <c r="D55" s="82">
        <v>52.9</v>
      </c>
      <c r="E55" s="82">
        <v>47.1</v>
      </c>
      <c r="F55" s="81">
        <f t="shared" ref="F55:L55" si="13">SUM(F52:F54)</f>
        <v>6742</v>
      </c>
      <c r="G55" s="83">
        <f t="shared" si="13"/>
        <v>4096</v>
      </c>
      <c r="H55" s="84">
        <f t="shared" si="13"/>
        <v>10838</v>
      </c>
      <c r="I55" s="83">
        <f t="shared" si="13"/>
        <v>399</v>
      </c>
      <c r="J55" s="83">
        <f t="shared" si="13"/>
        <v>323</v>
      </c>
      <c r="K55" s="84">
        <f t="shared" si="13"/>
        <v>722</v>
      </c>
      <c r="L55" s="81">
        <f t="shared" si="13"/>
        <v>547171</v>
      </c>
      <c r="M55" s="83">
        <f t="shared" ref="M55:P55" si="14">SUM(M52:M54)</f>
        <v>421403</v>
      </c>
      <c r="N55" s="83">
        <f t="shared" si="14"/>
        <v>968574</v>
      </c>
      <c r="O55" s="114">
        <f t="shared" si="14"/>
        <v>9</v>
      </c>
      <c r="P55" s="115">
        <f t="shared" si="14"/>
        <v>2</v>
      </c>
      <c r="Q55" s="113">
        <f>SUM(Q52:Q54)</f>
        <v>11</v>
      </c>
      <c r="R55" s="85">
        <f t="shared" si="1"/>
        <v>33.495935515147224</v>
      </c>
      <c r="S55" s="30">
        <f t="shared" si="2"/>
        <v>22.85588680372074</v>
      </c>
      <c r="T55" s="30">
        <f t="shared" si="3"/>
        <v>1.8975631294548054</v>
      </c>
      <c r="U55" s="85">
        <v>18.622315865287376</v>
      </c>
      <c r="V55" s="88">
        <v>14.340167071846009</v>
      </c>
      <c r="W55" s="31">
        <v>16.7</v>
      </c>
      <c r="X55" s="30">
        <v>1.5</v>
      </c>
      <c r="Y55" s="30">
        <v>1.5</v>
      </c>
      <c r="Z55" s="30">
        <v>1.5</v>
      </c>
      <c r="AA55" s="85">
        <v>13.1</v>
      </c>
      <c r="AB55" s="30">
        <v>10.8</v>
      </c>
      <c r="AC55" s="31">
        <v>12.1</v>
      </c>
    </row>
    <row r="56" spans="1:29" x14ac:dyDescent="0.25">
      <c r="A56" s="22">
        <v>49</v>
      </c>
      <c r="B56" s="4" t="s">
        <v>90</v>
      </c>
      <c r="C56" s="111">
        <v>87342</v>
      </c>
      <c r="D56" s="107">
        <v>80.400000000000006</v>
      </c>
      <c r="E56" s="71">
        <v>19.600000000000001</v>
      </c>
      <c r="F56" s="111">
        <v>4588</v>
      </c>
      <c r="G56" s="108">
        <v>651</v>
      </c>
      <c r="H56" s="76">
        <v>5239</v>
      </c>
      <c r="I56" s="74">
        <v>426</v>
      </c>
      <c r="J56" s="75">
        <v>65</v>
      </c>
      <c r="K56" s="76">
        <v>491</v>
      </c>
      <c r="L56" s="74">
        <v>566941</v>
      </c>
      <c r="M56" s="75">
        <v>80900</v>
      </c>
      <c r="N56" s="76">
        <f>L56+M56</f>
        <v>647841</v>
      </c>
      <c r="O56" s="74">
        <v>12</v>
      </c>
      <c r="P56" s="75">
        <v>0</v>
      </c>
      <c r="Q56" s="76">
        <v>12</v>
      </c>
      <c r="R56" s="25">
        <f t="shared" si="1"/>
        <v>65.334749166398083</v>
      </c>
      <c r="S56" s="26">
        <f t="shared" si="2"/>
        <v>38.027851107469161</v>
      </c>
      <c r="T56" s="26">
        <f t="shared" si="3"/>
        <v>5.6215795379084517</v>
      </c>
      <c r="U56" s="98">
        <v>33.56254770985727</v>
      </c>
      <c r="V56" s="116">
        <v>27.687336610245211</v>
      </c>
      <c r="W56" s="100">
        <v>32.700000000000003</v>
      </c>
      <c r="X56" s="26">
        <v>4.0999999999999996</v>
      </c>
      <c r="Y56" s="26">
        <v>3.4</v>
      </c>
      <c r="Z56" s="112">
        <v>4</v>
      </c>
      <c r="AA56" s="25">
        <v>41.192394541021422</v>
      </c>
      <c r="AB56" s="26">
        <v>27.219501429426938</v>
      </c>
      <c r="AC56" s="99">
        <v>39.141753605238875</v>
      </c>
    </row>
    <row r="57" spans="1:29" x14ac:dyDescent="0.25">
      <c r="A57" s="22">
        <v>50</v>
      </c>
      <c r="B57" s="4" t="s">
        <v>91</v>
      </c>
      <c r="C57" s="111">
        <v>374</v>
      </c>
      <c r="D57" s="107">
        <v>71.3</v>
      </c>
      <c r="E57" s="71">
        <v>28.7</v>
      </c>
      <c r="F57" s="111">
        <v>11</v>
      </c>
      <c r="G57" s="108">
        <v>0</v>
      </c>
      <c r="H57" s="76">
        <v>11</v>
      </c>
      <c r="I57" s="74">
        <v>0</v>
      </c>
      <c r="J57" s="75">
        <v>1</v>
      </c>
      <c r="K57" s="76">
        <v>1</v>
      </c>
      <c r="L57" s="74">
        <v>729</v>
      </c>
      <c r="M57" s="75">
        <v>0</v>
      </c>
      <c r="N57" s="76">
        <f t="shared" ref="N57:N100" si="15">L57+M57</f>
        <v>729</v>
      </c>
      <c r="O57" s="74">
        <v>0</v>
      </c>
      <c r="P57" s="75">
        <v>0</v>
      </c>
      <c r="Q57" s="76">
        <v>0</v>
      </c>
      <c r="R57" s="25">
        <f t="shared" si="1"/>
        <v>41.250721887633034</v>
      </c>
      <c r="S57" s="26">
        <f t="shared" si="2"/>
        <v>0</v>
      </c>
      <c r="T57" s="26">
        <f t="shared" si="3"/>
        <v>2.6737967914438503</v>
      </c>
      <c r="U57" s="77">
        <v>23.867847190689581</v>
      </c>
      <c r="V57" s="78">
        <v>0</v>
      </c>
      <c r="W57" s="79">
        <v>16.8</v>
      </c>
      <c r="X57" s="26">
        <v>1.6</v>
      </c>
      <c r="Y57" s="26">
        <v>0</v>
      </c>
      <c r="Z57" s="109">
        <v>1.1000000000000001</v>
      </c>
      <c r="AA57" s="25">
        <v>0</v>
      </c>
      <c r="AB57" s="26">
        <v>26.011057416047926</v>
      </c>
      <c r="AC57" s="110">
        <v>7.6558306040297222</v>
      </c>
    </row>
    <row r="58" spans="1:29" x14ac:dyDescent="0.25">
      <c r="A58" s="22">
        <v>51</v>
      </c>
      <c r="B58" s="4" t="s">
        <v>92</v>
      </c>
      <c r="C58" s="111">
        <v>1733</v>
      </c>
      <c r="D58" s="107">
        <v>63.7</v>
      </c>
      <c r="E58" s="71">
        <v>36.299999999999997</v>
      </c>
      <c r="F58" s="111">
        <v>20</v>
      </c>
      <c r="G58" s="108">
        <v>16</v>
      </c>
      <c r="H58" s="76">
        <v>36</v>
      </c>
      <c r="I58" s="74">
        <v>0</v>
      </c>
      <c r="J58" s="75">
        <v>1</v>
      </c>
      <c r="K58" s="76">
        <v>1</v>
      </c>
      <c r="L58" s="74">
        <v>1030</v>
      </c>
      <c r="M58" s="75">
        <v>1248</v>
      </c>
      <c r="N58" s="76">
        <f t="shared" si="15"/>
        <v>2278</v>
      </c>
      <c r="O58" s="74">
        <v>0</v>
      </c>
      <c r="P58" s="75">
        <v>0</v>
      </c>
      <c r="Q58" s="76">
        <v>0</v>
      </c>
      <c r="R58" s="25">
        <f t="shared" si="1"/>
        <v>18.117238461810217</v>
      </c>
      <c r="S58" s="26">
        <f t="shared" si="2"/>
        <v>25.434007493494462</v>
      </c>
      <c r="T58" s="26">
        <f t="shared" si="3"/>
        <v>0.57703404500865552</v>
      </c>
      <c r="U58" s="77">
        <v>5.9781693513312417</v>
      </c>
      <c r="V58" s="78">
        <v>9.0925868805865289</v>
      </c>
      <c r="W58" s="79">
        <v>7.1</v>
      </c>
      <c r="X58" s="26">
        <v>0.3</v>
      </c>
      <c r="Y58" s="26">
        <v>0.7</v>
      </c>
      <c r="Z58" s="109">
        <v>0.4</v>
      </c>
      <c r="AA58" s="25">
        <v>0</v>
      </c>
      <c r="AB58" s="26">
        <v>13.638880320879796</v>
      </c>
      <c r="AC58" s="110">
        <v>4.7011065817255053</v>
      </c>
    </row>
    <row r="59" spans="1:29" x14ac:dyDescent="0.25">
      <c r="A59" s="22">
        <v>52</v>
      </c>
      <c r="B59" s="4" t="s">
        <v>93</v>
      </c>
      <c r="C59" s="111">
        <v>37904</v>
      </c>
      <c r="D59" s="107">
        <v>69.099999999999994</v>
      </c>
      <c r="E59" s="71">
        <v>30.9</v>
      </c>
      <c r="F59" s="111">
        <v>1300</v>
      </c>
      <c r="G59" s="108">
        <v>431</v>
      </c>
      <c r="H59" s="76">
        <v>1731</v>
      </c>
      <c r="I59" s="74">
        <v>98</v>
      </c>
      <c r="J59" s="75">
        <v>22</v>
      </c>
      <c r="K59" s="76">
        <v>120</v>
      </c>
      <c r="L59" s="74">
        <v>132093</v>
      </c>
      <c r="M59" s="75">
        <v>52767</v>
      </c>
      <c r="N59" s="76">
        <f t="shared" si="15"/>
        <v>184860</v>
      </c>
      <c r="O59" s="74">
        <v>2</v>
      </c>
      <c r="P59" s="75">
        <v>0</v>
      </c>
      <c r="Q59" s="76">
        <v>2</v>
      </c>
      <c r="R59" s="25">
        <f t="shared" si="1"/>
        <v>49.634112593991745</v>
      </c>
      <c r="S59" s="26">
        <f t="shared" si="2"/>
        <v>36.798807684479002</v>
      </c>
      <c r="T59" s="26">
        <f t="shared" si="3"/>
        <v>3.1658927817644575</v>
      </c>
      <c r="U59" s="77">
        <v>28.954453927600436</v>
      </c>
      <c r="V59" s="78">
        <v>20.650088857801183</v>
      </c>
      <c r="W59" s="100">
        <v>26.3</v>
      </c>
      <c r="X59" s="26">
        <v>2.9</v>
      </c>
      <c r="Y59" s="26">
        <v>2.5</v>
      </c>
      <c r="Z59" s="109">
        <v>2.8</v>
      </c>
      <c r="AA59" s="25">
        <v>23.163563142080349</v>
      </c>
      <c r="AB59" s="26">
        <v>5.9890048891534757</v>
      </c>
      <c r="AC59" s="110">
        <v>17.713328764460197</v>
      </c>
    </row>
    <row r="60" spans="1:29" x14ac:dyDescent="0.25">
      <c r="A60" s="22">
        <v>53</v>
      </c>
      <c r="B60" s="5" t="s">
        <v>94</v>
      </c>
      <c r="C60" s="74">
        <v>14314</v>
      </c>
      <c r="D60" s="70">
        <v>50.5</v>
      </c>
      <c r="E60" s="71">
        <v>49.5</v>
      </c>
      <c r="F60" s="74">
        <v>294</v>
      </c>
      <c r="G60" s="75">
        <v>360</v>
      </c>
      <c r="H60" s="76">
        <v>654</v>
      </c>
      <c r="I60" s="74">
        <v>9</v>
      </c>
      <c r="J60" s="75">
        <v>22</v>
      </c>
      <c r="K60" s="76">
        <v>31</v>
      </c>
      <c r="L60" s="74">
        <v>20353</v>
      </c>
      <c r="M60" s="75">
        <v>32582</v>
      </c>
      <c r="N60" s="76">
        <f t="shared" si="15"/>
        <v>52935</v>
      </c>
      <c r="O60" s="74">
        <v>0</v>
      </c>
      <c r="P60" s="75">
        <v>0</v>
      </c>
      <c r="Q60" s="76">
        <v>0</v>
      </c>
      <c r="R60" s="25">
        <f t="shared" si="1"/>
        <v>40.671944796827034</v>
      </c>
      <c r="S60" s="26">
        <f t="shared" si="2"/>
        <v>50.808490098695486</v>
      </c>
      <c r="T60" s="26">
        <f t="shared" si="3"/>
        <v>2.1657118904568953</v>
      </c>
      <c r="U60" s="77">
        <v>23.988730730110966</v>
      </c>
      <c r="V60" s="116">
        <v>27.630383168990253</v>
      </c>
      <c r="W60" s="79">
        <v>25.9</v>
      </c>
      <c r="X60" s="26">
        <v>1.7</v>
      </c>
      <c r="Y60" s="26">
        <v>2.5</v>
      </c>
      <c r="Z60" s="109">
        <v>2.1</v>
      </c>
      <c r="AA60" s="25">
        <v>4.2429047549856129</v>
      </c>
      <c r="AB60" s="26">
        <v>14.35244903500327</v>
      </c>
      <c r="AC60" s="110">
        <v>9.4522855349578343</v>
      </c>
    </row>
    <row r="61" spans="1:29" x14ac:dyDescent="0.25">
      <c r="A61" s="22">
        <v>55</v>
      </c>
      <c r="B61" s="5" t="s">
        <v>95</v>
      </c>
      <c r="C61" s="74">
        <v>40336</v>
      </c>
      <c r="D61" s="70">
        <v>43.3</v>
      </c>
      <c r="E61" s="71">
        <v>56.7</v>
      </c>
      <c r="F61" s="74">
        <v>494</v>
      </c>
      <c r="G61" s="75">
        <v>562</v>
      </c>
      <c r="H61" s="76">
        <v>1056</v>
      </c>
      <c r="I61" s="94">
        <v>31</v>
      </c>
      <c r="J61" s="95">
        <v>28</v>
      </c>
      <c r="K61" s="76">
        <v>59</v>
      </c>
      <c r="L61" s="74">
        <v>33760</v>
      </c>
      <c r="M61" s="95">
        <v>45965</v>
      </c>
      <c r="N61" s="76">
        <f t="shared" si="15"/>
        <v>79725</v>
      </c>
      <c r="O61" s="74">
        <v>1</v>
      </c>
      <c r="P61" s="95">
        <v>1</v>
      </c>
      <c r="Q61" s="76">
        <v>2</v>
      </c>
      <c r="R61" s="25">
        <f t="shared" si="1"/>
        <v>28.284351402033543</v>
      </c>
      <c r="S61" s="26">
        <f t="shared" si="2"/>
        <v>24.573127177913637</v>
      </c>
      <c r="T61" s="26">
        <f t="shared" si="3"/>
        <v>1.4627132090440302</v>
      </c>
      <c r="U61" s="77">
        <v>15.016037631846515</v>
      </c>
      <c r="V61" s="78">
        <v>15.398129921838514</v>
      </c>
      <c r="W61" s="79">
        <v>15.2</v>
      </c>
      <c r="X61" s="97">
        <v>1</v>
      </c>
      <c r="Y61" s="97">
        <v>1.3</v>
      </c>
      <c r="Z61" s="109">
        <v>1.1000000000000001</v>
      </c>
      <c r="AA61" s="25">
        <v>16.991832057089479</v>
      </c>
      <c r="AB61" s="26">
        <v>10.959523076041647</v>
      </c>
      <c r="AC61" s="110">
        <v>13.819220786736452</v>
      </c>
    </row>
    <row r="62" spans="1:29" x14ac:dyDescent="0.25">
      <c r="A62" s="22">
        <v>56</v>
      </c>
      <c r="B62" s="5" t="s">
        <v>96</v>
      </c>
      <c r="C62" s="74">
        <v>109287</v>
      </c>
      <c r="D62" s="70">
        <v>52.7</v>
      </c>
      <c r="E62" s="71">
        <v>47.3</v>
      </c>
      <c r="F62" s="74">
        <v>1693</v>
      </c>
      <c r="G62" s="75">
        <v>1545</v>
      </c>
      <c r="H62" s="76">
        <v>3238</v>
      </c>
      <c r="I62" s="80">
        <v>74</v>
      </c>
      <c r="J62" s="93">
        <v>67</v>
      </c>
      <c r="K62" s="76">
        <v>141</v>
      </c>
      <c r="L62" s="94">
        <v>113095</v>
      </c>
      <c r="M62" s="95">
        <v>121123</v>
      </c>
      <c r="N62" s="76">
        <f t="shared" si="15"/>
        <v>234218</v>
      </c>
      <c r="O62" s="94">
        <v>0</v>
      </c>
      <c r="P62" s="95">
        <v>0</v>
      </c>
      <c r="Q62" s="76">
        <v>0</v>
      </c>
      <c r="R62" s="25">
        <f t="shared" si="1"/>
        <v>29.395296047700874</v>
      </c>
      <c r="S62" s="26">
        <f t="shared" si="2"/>
        <v>29.888136539686194</v>
      </c>
      <c r="T62" s="26">
        <f t="shared" si="3"/>
        <v>1.290180899832551</v>
      </c>
      <c r="U62" s="77">
        <v>17.663644606355511</v>
      </c>
      <c r="V62" s="78">
        <v>20.997864797803182</v>
      </c>
      <c r="W62" s="79">
        <v>19.100000000000001</v>
      </c>
      <c r="X62" s="97">
        <v>1.2</v>
      </c>
      <c r="Y62" s="97">
        <v>1.6</v>
      </c>
      <c r="Z62" s="109">
        <v>1.4</v>
      </c>
      <c r="AA62" s="25">
        <v>7.4389714142536798</v>
      </c>
      <c r="AB62" s="26">
        <v>7.5021497530015253</v>
      </c>
      <c r="AC62" s="110">
        <v>7.4664088038604151</v>
      </c>
    </row>
    <row r="63" spans="1:29" x14ac:dyDescent="0.25">
      <c r="A63" s="22">
        <v>58</v>
      </c>
      <c r="B63" s="5" t="s">
        <v>97</v>
      </c>
      <c r="C63" s="94">
        <v>16095</v>
      </c>
      <c r="D63" s="92">
        <v>63.8</v>
      </c>
      <c r="E63" s="71">
        <v>36.200000000000003</v>
      </c>
      <c r="F63" s="94">
        <v>19</v>
      </c>
      <c r="G63" s="95">
        <v>12</v>
      </c>
      <c r="H63" s="76">
        <v>31</v>
      </c>
      <c r="I63" s="80">
        <v>4</v>
      </c>
      <c r="J63" s="93">
        <v>3</v>
      </c>
      <c r="K63" s="76">
        <v>7</v>
      </c>
      <c r="L63" s="94">
        <v>2714</v>
      </c>
      <c r="M63" s="95">
        <v>1174</v>
      </c>
      <c r="N63" s="76">
        <f t="shared" si="15"/>
        <v>3888</v>
      </c>
      <c r="O63" s="94">
        <v>0</v>
      </c>
      <c r="P63" s="95">
        <v>0</v>
      </c>
      <c r="Q63" s="76">
        <v>0</v>
      </c>
      <c r="R63" s="25">
        <f t="shared" si="1"/>
        <v>1.8502991154596384</v>
      </c>
      <c r="S63" s="26">
        <f t="shared" si="2"/>
        <v>2.0595943628902287</v>
      </c>
      <c r="T63" s="26">
        <f t="shared" si="3"/>
        <v>0.43491767629698663</v>
      </c>
      <c r="U63" s="77">
        <v>1.0898711249778106</v>
      </c>
      <c r="V63" s="78">
        <v>1.3716175980914109</v>
      </c>
      <c r="W63" s="79">
        <v>1.2</v>
      </c>
      <c r="X63" s="97">
        <v>0.2</v>
      </c>
      <c r="Y63" s="97">
        <v>0.1</v>
      </c>
      <c r="Z63" s="109">
        <v>0.1</v>
      </c>
      <c r="AA63" s="25">
        <v>6.0229720064563219</v>
      </c>
      <c r="AB63" s="26">
        <v>4.5720586603047035</v>
      </c>
      <c r="AC63" s="110">
        <v>5.5381458318310317</v>
      </c>
    </row>
    <row r="64" spans="1:29" ht="15" customHeight="1" x14ac:dyDescent="0.25">
      <c r="A64" s="22">
        <v>59</v>
      </c>
      <c r="B64" s="5" t="s">
        <v>105</v>
      </c>
      <c r="C64" s="94">
        <v>3391</v>
      </c>
      <c r="D64" s="92">
        <v>68</v>
      </c>
      <c r="E64" s="71">
        <v>32</v>
      </c>
      <c r="F64" s="94">
        <v>12</v>
      </c>
      <c r="G64" s="95">
        <v>8</v>
      </c>
      <c r="H64" s="76">
        <v>20</v>
      </c>
      <c r="I64" s="80">
        <v>4</v>
      </c>
      <c r="J64" s="93">
        <v>0</v>
      </c>
      <c r="K64" s="76">
        <v>4</v>
      </c>
      <c r="L64" s="94">
        <v>1840</v>
      </c>
      <c r="M64" s="95">
        <v>475</v>
      </c>
      <c r="N64" s="76">
        <f t="shared" si="15"/>
        <v>2315</v>
      </c>
      <c r="O64" s="94">
        <v>0</v>
      </c>
      <c r="P64" s="95">
        <v>0</v>
      </c>
      <c r="Q64" s="76">
        <v>0</v>
      </c>
      <c r="R64" s="25">
        <f t="shared" si="1"/>
        <v>5.2040869429458603</v>
      </c>
      <c r="S64" s="26">
        <f t="shared" si="2"/>
        <v>7.3724565025066351</v>
      </c>
      <c r="T64" s="26">
        <f t="shared" si="3"/>
        <v>1.1795930404010617</v>
      </c>
      <c r="U64" s="77">
        <v>3.526676091281133</v>
      </c>
      <c r="V64" s="78">
        <v>3.9907164157074626</v>
      </c>
      <c r="W64" s="79">
        <v>3.7</v>
      </c>
      <c r="X64" s="97">
        <v>0.5</v>
      </c>
      <c r="Y64" s="97">
        <v>0.2</v>
      </c>
      <c r="Z64" s="109">
        <v>0.4</v>
      </c>
      <c r="AA64" s="25">
        <v>17.633380456405668</v>
      </c>
      <c r="AB64" s="26">
        <v>0</v>
      </c>
      <c r="AC64" s="110">
        <v>11.096131333810467</v>
      </c>
    </row>
    <row r="65" spans="1:29" x14ac:dyDescent="0.25">
      <c r="A65" s="22">
        <v>60</v>
      </c>
      <c r="B65" s="5" t="s">
        <v>98</v>
      </c>
      <c r="C65" s="94">
        <v>1564</v>
      </c>
      <c r="D65" s="92">
        <v>54.3</v>
      </c>
      <c r="E65" s="71">
        <v>45.7</v>
      </c>
      <c r="F65" s="94">
        <v>8</v>
      </c>
      <c r="G65" s="95">
        <v>9</v>
      </c>
      <c r="H65" s="76">
        <v>17</v>
      </c>
      <c r="I65" s="80">
        <v>1</v>
      </c>
      <c r="J65" s="93">
        <v>0</v>
      </c>
      <c r="K65" s="76">
        <v>1</v>
      </c>
      <c r="L65" s="94">
        <v>526</v>
      </c>
      <c r="M65" s="95">
        <v>271</v>
      </c>
      <c r="N65" s="76">
        <f t="shared" si="15"/>
        <v>797</v>
      </c>
      <c r="O65" s="94">
        <v>0</v>
      </c>
      <c r="P65" s="93">
        <v>0</v>
      </c>
      <c r="Q65" s="76">
        <v>0</v>
      </c>
      <c r="R65" s="25">
        <f t="shared" si="1"/>
        <v>9.4200543537136205</v>
      </c>
      <c r="S65" s="26">
        <f t="shared" si="2"/>
        <v>12.591850554321242</v>
      </c>
      <c r="T65" s="26">
        <f t="shared" si="3"/>
        <v>0.63938618925831203</v>
      </c>
      <c r="U65" s="77">
        <v>5.2738990994796033</v>
      </c>
      <c r="V65" s="78">
        <v>7.4860650514221874</v>
      </c>
      <c r="W65" s="79">
        <v>6.3</v>
      </c>
      <c r="X65" s="97">
        <v>0.3</v>
      </c>
      <c r="Y65" s="97">
        <v>0.2</v>
      </c>
      <c r="Z65" s="109">
        <v>0.3</v>
      </c>
      <c r="AA65" s="25">
        <v>6.5923738743495042</v>
      </c>
      <c r="AB65" s="26">
        <v>0</v>
      </c>
      <c r="AC65" s="110">
        <v>3.6776360743735697</v>
      </c>
    </row>
    <row r="66" spans="1:29" x14ac:dyDescent="0.25">
      <c r="A66" s="22">
        <v>61</v>
      </c>
      <c r="B66" s="5" t="s">
        <v>27</v>
      </c>
      <c r="C66" s="94">
        <v>8173</v>
      </c>
      <c r="D66" s="92">
        <v>70.5</v>
      </c>
      <c r="E66" s="71">
        <v>29.5</v>
      </c>
      <c r="F66" s="94">
        <v>65</v>
      </c>
      <c r="G66" s="95">
        <v>27</v>
      </c>
      <c r="H66" s="76">
        <v>92</v>
      </c>
      <c r="I66" s="80">
        <v>1</v>
      </c>
      <c r="J66" s="93">
        <v>1</v>
      </c>
      <c r="K66" s="76">
        <v>2</v>
      </c>
      <c r="L66" s="94">
        <v>6737</v>
      </c>
      <c r="M66" s="95">
        <v>3730</v>
      </c>
      <c r="N66" s="76">
        <f t="shared" si="15"/>
        <v>10467</v>
      </c>
      <c r="O66" s="80">
        <v>0</v>
      </c>
      <c r="P66" s="93">
        <v>0</v>
      </c>
      <c r="Q66" s="76">
        <v>0</v>
      </c>
      <c r="R66" s="25">
        <f t="shared" si="1"/>
        <v>11.280873799129289</v>
      </c>
      <c r="S66" s="26">
        <f t="shared" si="2"/>
        <v>11.198510183385974</v>
      </c>
      <c r="T66" s="26">
        <f t="shared" si="3"/>
        <v>0.2447081854888046</v>
      </c>
      <c r="U66" s="77">
        <v>6.7688391700742443</v>
      </c>
      <c r="V66" s="78">
        <v>6.7797363468259801</v>
      </c>
      <c r="W66" s="79">
        <v>6.8</v>
      </c>
      <c r="X66" s="97">
        <v>0.7</v>
      </c>
      <c r="Y66" s="97">
        <v>0.9</v>
      </c>
      <c r="Z66" s="109">
        <v>0.8</v>
      </c>
      <c r="AA66" s="25">
        <v>0.41654394892764579</v>
      </c>
      <c r="AB66" s="26">
        <v>1.2555067308937</v>
      </c>
      <c r="AC66" s="110">
        <v>0.66248154988883556</v>
      </c>
    </row>
    <row r="67" spans="1:29" x14ac:dyDescent="0.25">
      <c r="A67" s="22">
        <v>62</v>
      </c>
      <c r="B67" s="5" t="s">
        <v>99</v>
      </c>
      <c r="C67" s="94">
        <v>55797</v>
      </c>
      <c r="D67" s="92">
        <v>74.900000000000006</v>
      </c>
      <c r="E67" s="71">
        <v>25.1</v>
      </c>
      <c r="F67" s="94">
        <v>95</v>
      </c>
      <c r="G67" s="95">
        <v>28</v>
      </c>
      <c r="H67" s="76">
        <v>123</v>
      </c>
      <c r="I67" s="80">
        <v>8</v>
      </c>
      <c r="J67" s="93">
        <v>1</v>
      </c>
      <c r="K67" s="76">
        <v>9</v>
      </c>
      <c r="L67" s="94">
        <v>8634</v>
      </c>
      <c r="M67" s="95">
        <v>2019</v>
      </c>
      <c r="N67" s="76">
        <f t="shared" si="15"/>
        <v>10653</v>
      </c>
      <c r="O67" s="80">
        <v>0</v>
      </c>
      <c r="P67" s="93">
        <v>0</v>
      </c>
      <c r="Q67" s="76">
        <v>0</v>
      </c>
      <c r="R67" s="25">
        <f t="shared" si="1"/>
        <v>2.2731648841584406</v>
      </c>
      <c r="S67" s="26">
        <f t="shared" si="2"/>
        <v>1.9992792598268323</v>
      </c>
      <c r="T67" s="26">
        <f t="shared" si="3"/>
        <v>0.16129899456960051</v>
      </c>
      <c r="U67" s="77">
        <v>1.345827196332573</v>
      </c>
      <c r="V67" s="78">
        <v>1.1205982281357929</v>
      </c>
      <c r="W67" s="79">
        <v>1.3</v>
      </c>
      <c r="X67" s="97">
        <v>0.1</v>
      </c>
      <c r="Y67" s="97">
        <v>0.1</v>
      </c>
      <c r="Z67" s="109">
        <v>0.1</v>
      </c>
      <c r="AA67" s="25">
        <v>1.3883270025325489</v>
      </c>
      <c r="AB67" s="26">
        <v>0.28014955703394823</v>
      </c>
      <c r="AC67" s="110">
        <v>1.098611228804925</v>
      </c>
    </row>
    <row r="68" spans="1:29" x14ac:dyDescent="0.25">
      <c r="A68" s="22">
        <v>63</v>
      </c>
      <c r="B68" s="5" t="s">
        <v>100</v>
      </c>
      <c r="C68" s="94">
        <v>5738</v>
      </c>
      <c r="D68" s="92">
        <v>58.8</v>
      </c>
      <c r="E68" s="71">
        <v>41.2</v>
      </c>
      <c r="F68" s="94">
        <v>55</v>
      </c>
      <c r="G68" s="95">
        <v>14</v>
      </c>
      <c r="H68" s="76">
        <v>69</v>
      </c>
      <c r="I68" s="80">
        <v>1</v>
      </c>
      <c r="J68" s="93">
        <v>1</v>
      </c>
      <c r="K68" s="76">
        <v>2</v>
      </c>
      <c r="L68" s="94">
        <v>3990</v>
      </c>
      <c r="M68" s="95">
        <v>1116</v>
      </c>
      <c r="N68" s="76">
        <f t="shared" si="15"/>
        <v>5106</v>
      </c>
      <c r="O68" s="80">
        <v>0</v>
      </c>
      <c r="P68" s="93">
        <v>0</v>
      </c>
      <c r="Q68" s="76">
        <v>0</v>
      </c>
      <c r="R68" s="25">
        <f t="shared" si="1"/>
        <v>16.301396822235343</v>
      </c>
      <c r="S68" s="26">
        <f t="shared" si="2"/>
        <v>5.9220255357741101</v>
      </c>
      <c r="T68" s="26">
        <f t="shared" si="3"/>
        <v>0.34855350296270476</v>
      </c>
      <c r="U68" s="77">
        <v>9.8177949428774589</v>
      </c>
      <c r="V68" s="78">
        <v>3.460426216057388</v>
      </c>
      <c r="W68" s="79">
        <v>7.2</v>
      </c>
      <c r="X68" s="97">
        <v>0.7</v>
      </c>
      <c r="Y68" s="97">
        <v>0.3</v>
      </c>
      <c r="Z68" s="109">
        <v>0.5</v>
      </c>
      <c r="AA68" s="25">
        <v>1.0710321755866319</v>
      </c>
      <c r="AB68" s="26">
        <v>0.49434660229391253</v>
      </c>
      <c r="AC68" s="110">
        <v>0.82920312439591259</v>
      </c>
    </row>
    <row r="69" spans="1:29" x14ac:dyDescent="0.25">
      <c r="A69" s="22">
        <v>64</v>
      </c>
      <c r="B69" s="5" t="s">
        <v>101</v>
      </c>
      <c r="C69" s="94">
        <v>38095</v>
      </c>
      <c r="D69" s="92">
        <v>43.4</v>
      </c>
      <c r="E69" s="71">
        <v>56.6</v>
      </c>
      <c r="F69" s="94">
        <v>63</v>
      </c>
      <c r="G69" s="95">
        <v>95</v>
      </c>
      <c r="H69" s="76">
        <v>158</v>
      </c>
      <c r="I69" s="94">
        <v>7</v>
      </c>
      <c r="J69" s="95">
        <v>8</v>
      </c>
      <c r="K69" s="76">
        <v>15</v>
      </c>
      <c r="L69" s="94">
        <v>6553</v>
      </c>
      <c r="M69" s="95">
        <v>12400</v>
      </c>
      <c r="N69" s="76">
        <f t="shared" si="15"/>
        <v>18953</v>
      </c>
      <c r="O69" s="80">
        <v>0</v>
      </c>
      <c r="P69" s="93">
        <v>0</v>
      </c>
      <c r="Q69" s="76">
        <v>0</v>
      </c>
      <c r="R69" s="25">
        <f t="shared" si="1"/>
        <v>3.8105076866407832</v>
      </c>
      <c r="S69" s="26">
        <f t="shared" si="2"/>
        <v>4.4059462650793506</v>
      </c>
      <c r="T69" s="26">
        <f t="shared" si="3"/>
        <v>0.39375246095288091</v>
      </c>
      <c r="U69" s="77">
        <v>2.4040533336816172</v>
      </c>
      <c r="V69" s="78">
        <v>2.634037899141537</v>
      </c>
      <c r="W69" s="79">
        <v>2.5</v>
      </c>
      <c r="X69" s="97">
        <v>0.3</v>
      </c>
      <c r="Y69" s="97">
        <v>0.3</v>
      </c>
      <c r="Z69" s="109">
        <v>0.3</v>
      </c>
      <c r="AA69" s="25">
        <v>3.8922768259607134</v>
      </c>
      <c r="AB69" s="26">
        <v>1.3308823069346711</v>
      </c>
      <c r="AC69" s="110">
        <v>2.4087856699606167</v>
      </c>
    </row>
    <row r="70" spans="1:29" x14ac:dyDescent="0.25">
      <c r="A70" s="22">
        <v>65</v>
      </c>
      <c r="B70" s="5" t="s">
        <v>102</v>
      </c>
      <c r="C70" s="94">
        <v>12146</v>
      </c>
      <c r="D70" s="92">
        <v>32.700000000000003</v>
      </c>
      <c r="E70" s="71">
        <v>67.3</v>
      </c>
      <c r="F70" s="94">
        <v>17</v>
      </c>
      <c r="G70" s="95">
        <v>75</v>
      </c>
      <c r="H70" s="76">
        <v>92</v>
      </c>
      <c r="I70" s="94">
        <v>1</v>
      </c>
      <c r="J70" s="95">
        <v>11</v>
      </c>
      <c r="K70" s="76">
        <v>12</v>
      </c>
      <c r="L70" s="94">
        <v>1624</v>
      </c>
      <c r="M70" s="95">
        <v>8673</v>
      </c>
      <c r="N70" s="76">
        <f t="shared" si="15"/>
        <v>10297</v>
      </c>
      <c r="O70" s="80">
        <v>1</v>
      </c>
      <c r="P70" s="93">
        <v>0</v>
      </c>
      <c r="Q70" s="76">
        <v>1</v>
      </c>
      <c r="R70" s="25">
        <f t="shared" si="1"/>
        <v>4.280237739510774</v>
      </c>
      <c r="S70" s="26">
        <f t="shared" si="2"/>
        <v>9.175144704265513</v>
      </c>
      <c r="T70" s="26">
        <f t="shared" si="3"/>
        <v>0.98797958175531031</v>
      </c>
      <c r="U70" s="77">
        <v>2.4781764406978284</v>
      </c>
      <c r="V70" s="78">
        <v>5.4390001291503012</v>
      </c>
      <c r="W70" s="79">
        <v>4.5</v>
      </c>
      <c r="X70" s="97">
        <v>0.2</v>
      </c>
      <c r="Y70" s="97">
        <v>0.6</v>
      </c>
      <c r="Z70" s="109">
        <v>0.5</v>
      </c>
      <c r="AA70" s="25">
        <v>15.597934067921626</v>
      </c>
      <c r="AB70" s="26">
        <v>6.6718401584243692</v>
      </c>
      <c r="AC70" s="110">
        <v>9.6371856279827455</v>
      </c>
    </row>
    <row r="71" spans="1:29" x14ac:dyDescent="0.25">
      <c r="A71" s="22">
        <v>66</v>
      </c>
      <c r="B71" s="5" t="s">
        <v>103</v>
      </c>
      <c r="C71" s="94">
        <v>22143</v>
      </c>
      <c r="D71" s="92">
        <v>40.6</v>
      </c>
      <c r="E71" s="71">
        <v>59.4</v>
      </c>
      <c r="F71" s="94">
        <v>37</v>
      </c>
      <c r="G71" s="95">
        <v>59</v>
      </c>
      <c r="H71" s="76">
        <v>96</v>
      </c>
      <c r="I71" s="94">
        <v>1</v>
      </c>
      <c r="J71" s="95">
        <v>6</v>
      </c>
      <c r="K71" s="76">
        <v>7</v>
      </c>
      <c r="L71" s="94">
        <v>4023</v>
      </c>
      <c r="M71" s="95">
        <v>7515</v>
      </c>
      <c r="N71" s="76">
        <f t="shared" si="15"/>
        <v>11538</v>
      </c>
      <c r="O71" s="80">
        <v>0</v>
      </c>
      <c r="P71" s="93">
        <v>0</v>
      </c>
      <c r="Q71" s="76">
        <v>0</v>
      </c>
      <c r="R71" s="25">
        <f t="shared" si="1"/>
        <v>4.1156575408078568</v>
      </c>
      <c r="S71" s="26">
        <f t="shared" si="2"/>
        <v>4.4856884490177178</v>
      </c>
      <c r="T71" s="26">
        <f t="shared" si="3"/>
        <v>0.31612699272907918</v>
      </c>
      <c r="U71" s="77">
        <v>3.2940037935191708</v>
      </c>
      <c r="V71" s="78">
        <v>2.5672536792755323</v>
      </c>
      <c r="W71" s="79">
        <v>2.8</v>
      </c>
      <c r="X71" s="97">
        <v>0.4</v>
      </c>
      <c r="Y71" s="97">
        <v>0.3</v>
      </c>
      <c r="Z71" s="109">
        <v>0.3</v>
      </c>
      <c r="AA71" s="25">
        <v>0.89027129554572182</v>
      </c>
      <c r="AB71" s="26">
        <v>2.0015876143504152</v>
      </c>
      <c r="AC71" s="110">
        <v>1.6367431056873083</v>
      </c>
    </row>
    <row r="72" spans="1:29" x14ac:dyDescent="0.25">
      <c r="A72" s="22">
        <v>68</v>
      </c>
      <c r="B72" s="5" t="s">
        <v>28</v>
      </c>
      <c r="C72" s="94">
        <v>36033</v>
      </c>
      <c r="D72" s="92">
        <v>43.4</v>
      </c>
      <c r="E72" s="71">
        <v>56.6</v>
      </c>
      <c r="F72" s="94">
        <v>246</v>
      </c>
      <c r="G72" s="95">
        <v>277</v>
      </c>
      <c r="H72" s="76">
        <v>523</v>
      </c>
      <c r="I72" s="94">
        <v>27</v>
      </c>
      <c r="J72" s="95">
        <v>29</v>
      </c>
      <c r="K72" s="76">
        <v>56</v>
      </c>
      <c r="L72" s="94">
        <v>29632</v>
      </c>
      <c r="M72" s="95">
        <v>36641</v>
      </c>
      <c r="N72" s="76">
        <f t="shared" si="15"/>
        <v>66273</v>
      </c>
      <c r="O72" s="80">
        <v>2</v>
      </c>
      <c r="P72" s="93">
        <v>0</v>
      </c>
      <c r="Q72" s="76">
        <v>2</v>
      </c>
      <c r="R72" s="25">
        <f t="shared" si="1"/>
        <v>15.730587974847941</v>
      </c>
      <c r="S72" s="26">
        <f t="shared" si="2"/>
        <v>13.58197467005853</v>
      </c>
      <c r="T72" s="26">
        <f t="shared" si="3"/>
        <v>1.5541309355313186</v>
      </c>
      <c r="U72" s="77">
        <v>11.27922259675678</v>
      </c>
      <c r="V72" s="78">
        <v>7.9311238883722162</v>
      </c>
      <c r="W72" s="79">
        <v>9.1999999999999993</v>
      </c>
      <c r="X72" s="97">
        <v>1.4</v>
      </c>
      <c r="Y72" s="97">
        <v>1</v>
      </c>
      <c r="Z72" s="109">
        <v>1.2</v>
      </c>
      <c r="AA72" s="25">
        <v>20.082518282030367</v>
      </c>
      <c r="AB72" s="26">
        <v>9.3627346985477065</v>
      </c>
      <c r="AC72" s="110">
        <v>13.483572170872922</v>
      </c>
    </row>
    <row r="73" spans="1:29" x14ac:dyDescent="0.25">
      <c r="A73" s="22">
        <v>69</v>
      </c>
      <c r="B73" s="5" t="s">
        <v>104</v>
      </c>
      <c r="C73" s="94">
        <v>37209</v>
      </c>
      <c r="D73" s="92">
        <v>30.1</v>
      </c>
      <c r="E73" s="71">
        <v>69.900000000000006</v>
      </c>
      <c r="F73" s="94">
        <v>8</v>
      </c>
      <c r="G73" s="95">
        <v>68</v>
      </c>
      <c r="H73" s="76">
        <v>76</v>
      </c>
      <c r="I73" s="94"/>
      <c r="J73" s="95">
        <v>4</v>
      </c>
      <c r="K73" s="76">
        <v>4</v>
      </c>
      <c r="L73" s="94">
        <v>1473</v>
      </c>
      <c r="M73" s="95">
        <v>7799</v>
      </c>
      <c r="N73" s="76">
        <f t="shared" si="15"/>
        <v>9272</v>
      </c>
      <c r="O73" s="80">
        <v>0</v>
      </c>
      <c r="P73" s="93">
        <v>0</v>
      </c>
      <c r="Q73" s="76">
        <v>0</v>
      </c>
      <c r="R73" s="25">
        <f t="shared" si="1"/>
        <v>0.71429151790429712</v>
      </c>
      <c r="S73" s="26">
        <f t="shared" si="2"/>
        <v>2.6144704557341121</v>
      </c>
      <c r="T73" s="26">
        <f t="shared" si="3"/>
        <v>0.10750087344459675</v>
      </c>
      <c r="U73" s="77">
        <v>0.48578679178998391</v>
      </c>
      <c r="V73" s="78">
        <v>1.4297870154312444</v>
      </c>
      <c r="W73" s="79">
        <v>1.2</v>
      </c>
      <c r="X73" s="97">
        <v>0.1</v>
      </c>
      <c r="Y73" s="97">
        <v>0.2</v>
      </c>
      <c r="Z73" s="109">
        <v>0.1</v>
      </c>
      <c r="AA73" s="25">
        <v>0</v>
      </c>
      <c r="AB73" s="26">
        <v>0.96720886337995937</v>
      </c>
      <c r="AC73" s="110">
        <v>0.71843948820807313</v>
      </c>
    </row>
    <row r="74" spans="1:29" x14ac:dyDescent="0.25">
      <c r="A74" s="22">
        <v>70</v>
      </c>
      <c r="B74" s="5" t="s">
        <v>106</v>
      </c>
      <c r="C74" s="94">
        <v>51647</v>
      </c>
      <c r="D74" s="92">
        <v>52.3</v>
      </c>
      <c r="E74" s="71">
        <v>47.7</v>
      </c>
      <c r="F74" s="94">
        <v>171</v>
      </c>
      <c r="G74" s="95">
        <v>145</v>
      </c>
      <c r="H74" s="76">
        <v>316</v>
      </c>
      <c r="I74" s="94">
        <v>17</v>
      </c>
      <c r="J74" s="95">
        <v>11</v>
      </c>
      <c r="K74" s="76">
        <v>28</v>
      </c>
      <c r="L74" s="94">
        <v>17245</v>
      </c>
      <c r="M74" s="95">
        <v>13635</v>
      </c>
      <c r="N74" s="76">
        <f t="shared" si="15"/>
        <v>30880</v>
      </c>
      <c r="O74" s="80">
        <v>0</v>
      </c>
      <c r="P74" s="93">
        <v>0</v>
      </c>
      <c r="Q74" s="76">
        <v>0</v>
      </c>
      <c r="R74" s="25">
        <f t="shared" ref="R74:R103" si="16">(F74/(C74*D74))*100000</f>
        <v>6.3306648408683737</v>
      </c>
      <c r="S74" s="26">
        <f t="shared" ref="S74:S101" si="17">G74/(C74*E74)*100000</f>
        <v>5.8857867545361851</v>
      </c>
      <c r="T74" s="26">
        <f t="shared" ref="T74:T103" si="18">K74/C74*1000</f>
        <v>0.54214184754196759</v>
      </c>
      <c r="U74" s="77">
        <v>4.3981206486815347</v>
      </c>
      <c r="V74" s="78">
        <v>3.45131655806476</v>
      </c>
      <c r="W74" s="79">
        <v>3.9</v>
      </c>
      <c r="X74" s="97">
        <v>0.4</v>
      </c>
      <c r="Y74" s="97">
        <v>0.3</v>
      </c>
      <c r="Z74" s="109">
        <v>0.4</v>
      </c>
      <c r="AA74" s="25">
        <v>4.4495606562684529</v>
      </c>
      <c r="AB74" s="26">
        <v>2.7372510632927405</v>
      </c>
      <c r="AC74" s="110">
        <v>3.5602499869086639</v>
      </c>
    </row>
    <row r="75" spans="1:29" x14ac:dyDescent="0.25">
      <c r="A75" s="22">
        <v>71</v>
      </c>
      <c r="B75" s="5" t="s">
        <v>107</v>
      </c>
      <c r="C75" s="94">
        <v>70972</v>
      </c>
      <c r="D75" s="92">
        <v>67.7</v>
      </c>
      <c r="E75" s="71">
        <v>32.299999999999997</v>
      </c>
      <c r="F75" s="94">
        <v>372</v>
      </c>
      <c r="G75" s="95">
        <v>109</v>
      </c>
      <c r="H75" s="76">
        <v>481</v>
      </c>
      <c r="I75" s="94">
        <v>31</v>
      </c>
      <c r="J75" s="95">
        <v>2</v>
      </c>
      <c r="K75" s="76">
        <v>33</v>
      </c>
      <c r="L75" s="94">
        <v>35216</v>
      </c>
      <c r="M75" s="95">
        <v>9055</v>
      </c>
      <c r="N75" s="76">
        <f t="shared" si="15"/>
        <v>44271</v>
      </c>
      <c r="O75" s="80">
        <v>1</v>
      </c>
      <c r="P75" s="93">
        <v>0</v>
      </c>
      <c r="Q75" s="76">
        <v>1</v>
      </c>
      <c r="R75" s="25">
        <f t="shared" si="16"/>
        <v>7.7422506522846177</v>
      </c>
      <c r="S75" s="26">
        <f t="shared" si="17"/>
        <v>4.7548512132897143</v>
      </c>
      <c r="T75" s="26">
        <f t="shared" si="18"/>
        <v>0.46497210167389957</v>
      </c>
      <c r="U75" s="77">
        <v>4.4384465099632884</v>
      </c>
      <c r="V75" s="78">
        <v>2.8519813126084688</v>
      </c>
      <c r="W75" s="79">
        <v>3.9</v>
      </c>
      <c r="X75" s="97">
        <v>0.4</v>
      </c>
      <c r="Y75" s="97">
        <v>0.2</v>
      </c>
      <c r="Z75" s="109">
        <v>0.4</v>
      </c>
      <c r="AA75" s="25">
        <v>5.0230805932649032</v>
      </c>
      <c r="AB75" s="26">
        <v>0.96810374831663615</v>
      </c>
      <c r="AC75" s="110">
        <v>3.7531092317940176</v>
      </c>
    </row>
    <row r="76" spans="1:29" x14ac:dyDescent="0.25">
      <c r="A76" s="22">
        <v>72</v>
      </c>
      <c r="B76" s="5" t="s">
        <v>29</v>
      </c>
      <c r="C76" s="94">
        <v>19882</v>
      </c>
      <c r="D76" s="92">
        <v>59.5</v>
      </c>
      <c r="E76" s="71">
        <v>40.5</v>
      </c>
      <c r="F76" s="94">
        <v>37</v>
      </c>
      <c r="G76" s="95">
        <v>35</v>
      </c>
      <c r="H76" s="76">
        <v>72</v>
      </c>
      <c r="I76" s="94">
        <v>1</v>
      </c>
      <c r="J76" s="95">
        <v>4</v>
      </c>
      <c r="K76" s="76">
        <v>5</v>
      </c>
      <c r="L76" s="94">
        <v>1739</v>
      </c>
      <c r="M76" s="95">
        <v>3904</v>
      </c>
      <c r="N76" s="76">
        <f t="shared" si="15"/>
        <v>5643</v>
      </c>
      <c r="O76" s="80">
        <v>0</v>
      </c>
      <c r="P76" s="93">
        <v>0</v>
      </c>
      <c r="Q76" s="76">
        <v>0</v>
      </c>
      <c r="R76" s="25">
        <f t="shared" si="16"/>
        <v>3.1276971104305318</v>
      </c>
      <c r="S76" s="26">
        <f t="shared" si="17"/>
        <v>4.346632787768824</v>
      </c>
      <c r="T76" s="26">
        <f t="shared" si="18"/>
        <v>0.25148375414948193</v>
      </c>
      <c r="U76" s="77">
        <v>1.7925375166008111</v>
      </c>
      <c r="V76" s="78">
        <v>2.4981242745003271</v>
      </c>
      <c r="W76" s="79">
        <v>2.1</v>
      </c>
      <c r="X76" s="97">
        <v>0.1</v>
      </c>
      <c r="Y76" s="97">
        <v>0.3</v>
      </c>
      <c r="Z76" s="109">
        <v>0.2</v>
      </c>
      <c r="AA76" s="25">
        <v>0.58136351889756033</v>
      </c>
      <c r="AB76" s="26">
        <v>1.0706246890715689</v>
      </c>
      <c r="AC76" s="110">
        <v>0.77918385512582644</v>
      </c>
    </row>
    <row r="77" spans="1:29" x14ac:dyDescent="0.25">
      <c r="A77" s="22">
        <v>73</v>
      </c>
      <c r="B77" s="5" t="s">
        <v>108</v>
      </c>
      <c r="C77" s="94">
        <v>9511</v>
      </c>
      <c r="D77" s="92">
        <v>51.6</v>
      </c>
      <c r="E77" s="71">
        <v>48.4</v>
      </c>
      <c r="F77" s="94">
        <v>94</v>
      </c>
      <c r="G77" s="95">
        <v>64</v>
      </c>
      <c r="H77" s="76">
        <v>158</v>
      </c>
      <c r="I77" s="94">
        <v>10</v>
      </c>
      <c r="J77" s="95">
        <v>8</v>
      </c>
      <c r="K77" s="76">
        <v>18</v>
      </c>
      <c r="L77" s="94">
        <v>10197</v>
      </c>
      <c r="M77" s="95">
        <v>8067</v>
      </c>
      <c r="N77" s="76">
        <f t="shared" si="15"/>
        <v>18264</v>
      </c>
      <c r="O77" s="80">
        <v>0</v>
      </c>
      <c r="P77" s="93">
        <v>0</v>
      </c>
      <c r="Q77" s="76">
        <v>0</v>
      </c>
      <c r="R77" s="25">
        <f t="shared" si="16"/>
        <v>19.153668661093356</v>
      </c>
      <c r="S77" s="26">
        <f t="shared" si="17"/>
        <v>13.902997051695689</v>
      </c>
      <c r="T77" s="26">
        <f t="shared" si="18"/>
        <v>1.8925454736620755</v>
      </c>
      <c r="U77" s="77">
        <v>12.423902601590003</v>
      </c>
      <c r="V77" s="78">
        <v>8.5348054191250089</v>
      </c>
      <c r="W77" s="79">
        <v>10.5</v>
      </c>
      <c r="X77" s="97">
        <v>1.3</v>
      </c>
      <c r="Y77" s="97">
        <v>1.1000000000000001</v>
      </c>
      <c r="Z77" s="109">
        <v>1.2</v>
      </c>
      <c r="AA77" s="25">
        <v>17.314162136258407</v>
      </c>
      <c r="AB77" s="26">
        <v>5.8676787256484451</v>
      </c>
      <c r="AC77" s="110">
        <v>11.616508904518735</v>
      </c>
    </row>
    <row r="78" spans="1:29" x14ac:dyDescent="0.25">
      <c r="A78" s="22">
        <v>74</v>
      </c>
      <c r="B78" s="5" t="s">
        <v>30</v>
      </c>
      <c r="C78" s="94">
        <v>9636</v>
      </c>
      <c r="D78" s="92">
        <v>53.6</v>
      </c>
      <c r="E78" s="71">
        <v>46.4</v>
      </c>
      <c r="F78" s="94">
        <v>47</v>
      </c>
      <c r="G78" s="95">
        <v>17</v>
      </c>
      <c r="H78" s="76">
        <v>64</v>
      </c>
      <c r="I78" s="94">
        <v>4</v>
      </c>
      <c r="J78" s="95">
        <v>0</v>
      </c>
      <c r="K78" s="76">
        <v>4</v>
      </c>
      <c r="L78" s="94">
        <v>4485</v>
      </c>
      <c r="M78" s="95">
        <v>1708</v>
      </c>
      <c r="N78" s="76">
        <f t="shared" si="15"/>
        <v>6193</v>
      </c>
      <c r="O78" s="80">
        <v>1</v>
      </c>
      <c r="P78" s="93">
        <v>0</v>
      </c>
      <c r="Q78" s="76">
        <v>1</v>
      </c>
      <c r="R78" s="25">
        <f t="shared" si="16"/>
        <v>9.0998928148795244</v>
      </c>
      <c r="S78" s="26">
        <f t="shared" si="17"/>
        <v>3.8021929259529643</v>
      </c>
      <c r="T78" s="26">
        <f t="shared" si="18"/>
        <v>0.41511000415110005</v>
      </c>
      <c r="U78" s="77">
        <v>5.3438146890458924</v>
      </c>
      <c r="V78" s="78">
        <v>2.8056384860818553</v>
      </c>
      <c r="W78" s="79">
        <v>4.3</v>
      </c>
      <c r="X78" s="97">
        <v>0.5</v>
      </c>
      <c r="Y78" s="97">
        <v>0.3</v>
      </c>
      <c r="Z78" s="109">
        <v>0.4</v>
      </c>
      <c r="AA78" s="25">
        <v>14.894462218404506</v>
      </c>
      <c r="AB78" s="26">
        <v>0</v>
      </c>
      <c r="AC78" s="110">
        <v>8.8189108685469311</v>
      </c>
    </row>
    <row r="79" spans="1:29" x14ac:dyDescent="0.25">
      <c r="A79" s="22">
        <v>75</v>
      </c>
      <c r="B79" s="5" t="s">
        <v>109</v>
      </c>
      <c r="C79" s="94">
        <v>3346</v>
      </c>
      <c r="D79" s="92">
        <v>23.3</v>
      </c>
      <c r="E79" s="71">
        <v>76.7</v>
      </c>
      <c r="F79" s="94">
        <v>11</v>
      </c>
      <c r="G79" s="95">
        <v>81</v>
      </c>
      <c r="H79" s="76">
        <v>92</v>
      </c>
      <c r="I79" s="94">
        <v>0</v>
      </c>
      <c r="J79" s="95">
        <v>7</v>
      </c>
      <c r="K79" s="76">
        <v>7</v>
      </c>
      <c r="L79" s="94">
        <v>271</v>
      </c>
      <c r="M79" s="95">
        <v>3825</v>
      </c>
      <c r="N79" s="76">
        <f t="shared" si="15"/>
        <v>4096</v>
      </c>
      <c r="O79" s="80">
        <v>0</v>
      </c>
      <c r="P79" s="93">
        <v>0</v>
      </c>
      <c r="Q79" s="76">
        <v>0</v>
      </c>
      <c r="R79" s="25">
        <f t="shared" si="16"/>
        <v>14.10947412707249</v>
      </c>
      <c r="S79" s="26">
        <f t="shared" si="17"/>
        <v>31.561942064743285</v>
      </c>
      <c r="T79" s="26">
        <f t="shared" si="18"/>
        <v>2.0920502092050208</v>
      </c>
      <c r="U79" s="77">
        <v>19.529283030308846</v>
      </c>
      <c r="V79" s="78">
        <v>16.509078762566372</v>
      </c>
      <c r="W79" s="79">
        <v>16.8</v>
      </c>
      <c r="X79" s="97">
        <v>0.5</v>
      </c>
      <c r="Y79" s="97">
        <v>0.8</v>
      </c>
      <c r="Z79" s="109">
        <v>0.7</v>
      </c>
      <c r="AA79" s="25">
        <v>0</v>
      </c>
      <c r="AB79" s="26">
        <v>6.1144736157653234</v>
      </c>
      <c r="AC79" s="110">
        <v>5.4848136479714968</v>
      </c>
    </row>
    <row r="80" spans="1:29" x14ac:dyDescent="0.25">
      <c r="A80" s="22">
        <v>77</v>
      </c>
      <c r="B80" s="5" t="s">
        <v>110</v>
      </c>
      <c r="C80" s="94">
        <v>12986</v>
      </c>
      <c r="D80" s="92">
        <v>66.599999999999994</v>
      </c>
      <c r="E80" s="71">
        <v>33.4</v>
      </c>
      <c r="F80" s="94">
        <v>383</v>
      </c>
      <c r="G80" s="95">
        <v>64</v>
      </c>
      <c r="H80" s="76">
        <v>447</v>
      </c>
      <c r="I80" s="94">
        <v>17</v>
      </c>
      <c r="J80" s="95">
        <v>3</v>
      </c>
      <c r="K80" s="76">
        <v>20</v>
      </c>
      <c r="L80" s="94">
        <v>32805</v>
      </c>
      <c r="M80" s="95">
        <v>8616</v>
      </c>
      <c r="N80" s="76">
        <f t="shared" si="15"/>
        <v>41421</v>
      </c>
      <c r="O80" s="80">
        <v>1</v>
      </c>
      <c r="P80" s="93">
        <v>0</v>
      </c>
      <c r="Q80" s="76">
        <v>1</v>
      </c>
      <c r="R80" s="25">
        <f t="shared" si="16"/>
        <v>44.284234951106967</v>
      </c>
      <c r="S80" s="26">
        <f t="shared" si="17"/>
        <v>14.755641958036801</v>
      </c>
      <c r="T80" s="26">
        <f t="shared" si="18"/>
        <v>1.5401201293700908</v>
      </c>
      <c r="U80" s="77">
        <v>25.083882727296761</v>
      </c>
      <c r="V80" s="78">
        <v>8.9800432651411608</v>
      </c>
      <c r="W80" s="79">
        <v>20</v>
      </c>
      <c r="X80" s="97">
        <v>2.1</v>
      </c>
      <c r="Y80" s="97">
        <v>1.2</v>
      </c>
      <c r="Z80" s="109">
        <v>1.8</v>
      </c>
      <c r="AA80" s="25">
        <v>24.035992065059819</v>
      </c>
      <c r="AB80" s="26">
        <v>1.8240712882317984</v>
      </c>
      <c r="AC80" s="110">
        <v>16.967555756169617</v>
      </c>
    </row>
    <row r="81" spans="1:29" x14ac:dyDescent="0.25">
      <c r="A81" s="22">
        <v>78</v>
      </c>
      <c r="B81" s="5" t="s">
        <v>111</v>
      </c>
      <c r="C81" s="94">
        <v>122518</v>
      </c>
      <c r="D81" s="92">
        <v>62.8</v>
      </c>
      <c r="E81" s="71">
        <v>37.200000000000003</v>
      </c>
      <c r="F81" s="94">
        <v>5480</v>
      </c>
      <c r="G81" s="95">
        <v>1603</v>
      </c>
      <c r="H81" s="76">
        <v>7083</v>
      </c>
      <c r="I81" s="94">
        <v>419</v>
      </c>
      <c r="J81" s="95">
        <v>86</v>
      </c>
      <c r="K81" s="76">
        <v>505</v>
      </c>
      <c r="L81" s="94">
        <v>528159</v>
      </c>
      <c r="M81" s="95">
        <v>126163</v>
      </c>
      <c r="N81" s="76">
        <f t="shared" si="15"/>
        <v>654322</v>
      </c>
      <c r="O81" s="80">
        <v>7</v>
      </c>
      <c r="P81" s="93">
        <v>0</v>
      </c>
      <c r="Q81" s="76">
        <v>7</v>
      </c>
      <c r="R81" s="25">
        <f t="shared" si="16"/>
        <v>71.223123538431324</v>
      </c>
      <c r="S81" s="26">
        <f t="shared" si="17"/>
        <v>35.171483251001781</v>
      </c>
      <c r="T81" s="26">
        <f t="shared" si="18"/>
        <v>4.121843320981406</v>
      </c>
      <c r="U81" s="98">
        <v>36.087013087378374</v>
      </c>
      <c r="V81" s="78">
        <v>23.289789785179718</v>
      </c>
      <c r="W81" s="100">
        <v>32.1</v>
      </c>
      <c r="X81" s="97">
        <v>3.5</v>
      </c>
      <c r="Y81" s="97">
        <v>1.8</v>
      </c>
      <c r="Z81" s="112">
        <v>3</v>
      </c>
      <c r="AA81" s="25">
        <v>31.819789642009543</v>
      </c>
      <c r="AB81" s="26">
        <v>8.8626149525637103</v>
      </c>
      <c r="AC81" s="99">
        <v>24.659735972801752</v>
      </c>
    </row>
    <row r="82" spans="1:29" x14ac:dyDescent="0.25">
      <c r="A82" s="22">
        <v>79</v>
      </c>
      <c r="B82" s="5" t="s">
        <v>112</v>
      </c>
      <c r="C82" s="94">
        <v>6324</v>
      </c>
      <c r="D82" s="92">
        <v>31.9</v>
      </c>
      <c r="E82" s="71">
        <v>68.099999999999994</v>
      </c>
      <c r="F82" s="94">
        <v>16</v>
      </c>
      <c r="G82" s="95">
        <v>21</v>
      </c>
      <c r="H82" s="76">
        <v>37</v>
      </c>
      <c r="I82" s="94">
        <v>0</v>
      </c>
      <c r="J82" s="95">
        <v>0</v>
      </c>
      <c r="K82" s="76">
        <v>0</v>
      </c>
      <c r="L82" s="94">
        <v>684</v>
      </c>
      <c r="M82" s="95">
        <v>1490</v>
      </c>
      <c r="N82" s="76">
        <f t="shared" si="15"/>
        <v>2174</v>
      </c>
      <c r="O82" s="80">
        <v>0</v>
      </c>
      <c r="P82" s="93">
        <v>0</v>
      </c>
      <c r="Q82" s="76">
        <v>0</v>
      </c>
      <c r="R82" s="25">
        <f t="shared" si="16"/>
        <v>7.9311732782909914</v>
      </c>
      <c r="S82" s="26">
        <f t="shared" si="17"/>
        <v>4.8761866548523631</v>
      </c>
      <c r="T82" s="26">
        <f t="shared" si="18"/>
        <v>0</v>
      </c>
      <c r="U82" s="77">
        <v>6.0019795055735754</v>
      </c>
      <c r="V82" s="78">
        <v>2.6510174753922859</v>
      </c>
      <c r="W82" s="79">
        <v>3.5</v>
      </c>
      <c r="X82" s="97">
        <v>0.3</v>
      </c>
      <c r="Y82" s="97">
        <v>0.2</v>
      </c>
      <c r="Z82" s="109">
        <v>0.2</v>
      </c>
      <c r="AA82" s="25">
        <v>0</v>
      </c>
      <c r="AB82" s="26">
        <v>0</v>
      </c>
      <c r="AC82" s="110">
        <v>0</v>
      </c>
    </row>
    <row r="83" spans="1:29" x14ac:dyDescent="0.25">
      <c r="A83" s="22">
        <v>80</v>
      </c>
      <c r="B83" s="5" t="s">
        <v>113</v>
      </c>
      <c r="C83" s="94">
        <v>16238</v>
      </c>
      <c r="D83" s="92">
        <v>82.7</v>
      </c>
      <c r="E83" s="71">
        <v>17.3</v>
      </c>
      <c r="F83" s="94">
        <v>388</v>
      </c>
      <c r="G83" s="95">
        <v>87</v>
      </c>
      <c r="H83" s="76">
        <v>475</v>
      </c>
      <c r="I83" s="94">
        <v>41</v>
      </c>
      <c r="J83" s="95">
        <v>12</v>
      </c>
      <c r="K83" s="76">
        <v>53</v>
      </c>
      <c r="L83" s="94">
        <v>65047</v>
      </c>
      <c r="M83" s="95">
        <v>13798</v>
      </c>
      <c r="N83" s="76">
        <f t="shared" si="15"/>
        <v>78845</v>
      </c>
      <c r="O83" s="80">
        <v>0</v>
      </c>
      <c r="P83" s="93">
        <v>0</v>
      </c>
      <c r="Q83" s="76">
        <v>0</v>
      </c>
      <c r="R83" s="25">
        <f t="shared" si="16"/>
        <v>28.893069282452537</v>
      </c>
      <c r="S83" s="26">
        <f t="shared" si="17"/>
        <v>30.969957717108297</v>
      </c>
      <c r="T83" s="26">
        <f t="shared" si="18"/>
        <v>3.263948762162828</v>
      </c>
      <c r="U83" s="77">
        <v>16.631003778980485</v>
      </c>
      <c r="V83" s="78">
        <v>23.01971414497039</v>
      </c>
      <c r="W83" s="79">
        <v>17.5</v>
      </c>
      <c r="X83" s="97">
        <v>2.8</v>
      </c>
      <c r="Y83" s="97">
        <v>3.7</v>
      </c>
      <c r="Z83" s="109">
        <v>2.9</v>
      </c>
      <c r="AA83" s="25">
        <v>18.859901192658281</v>
      </c>
      <c r="AB83" s="26">
        <v>26.724035961402407</v>
      </c>
      <c r="AC83" s="110">
        <v>19.956258537202562</v>
      </c>
    </row>
    <row r="84" spans="1:29" x14ac:dyDescent="0.25">
      <c r="A84" s="22">
        <v>81</v>
      </c>
      <c r="B84" s="5" t="s">
        <v>114</v>
      </c>
      <c r="C84" s="94">
        <v>45763</v>
      </c>
      <c r="D84" s="92">
        <v>54.2</v>
      </c>
      <c r="E84" s="71">
        <v>45.8</v>
      </c>
      <c r="F84" s="94">
        <v>736</v>
      </c>
      <c r="G84" s="95">
        <v>1095</v>
      </c>
      <c r="H84" s="76">
        <v>1831</v>
      </c>
      <c r="I84" s="94">
        <v>81</v>
      </c>
      <c r="J84" s="95">
        <v>126</v>
      </c>
      <c r="K84" s="76">
        <v>207</v>
      </c>
      <c r="L84" s="94">
        <v>107335</v>
      </c>
      <c r="M84" s="95">
        <v>167424</v>
      </c>
      <c r="N84" s="76">
        <f t="shared" si="15"/>
        <v>274759</v>
      </c>
      <c r="O84" s="80">
        <v>0</v>
      </c>
      <c r="P84" s="93">
        <v>0</v>
      </c>
      <c r="Q84" s="76">
        <v>0</v>
      </c>
      <c r="R84" s="25">
        <f t="shared" si="16"/>
        <v>29.673176569188936</v>
      </c>
      <c r="S84" s="26">
        <f t="shared" si="17"/>
        <v>52.243727341370636</v>
      </c>
      <c r="T84" s="26">
        <f t="shared" si="18"/>
        <v>4.5233048532657394</v>
      </c>
      <c r="U84" s="77">
        <v>18.674380727723655</v>
      </c>
      <c r="V84" s="116">
        <v>32.687277671651557</v>
      </c>
      <c r="W84" s="100">
        <v>25.1</v>
      </c>
      <c r="X84" s="97">
        <v>2.7</v>
      </c>
      <c r="Y84" s="97">
        <v>5</v>
      </c>
      <c r="Z84" s="112">
        <v>3.8</v>
      </c>
      <c r="AA84" s="25">
        <v>18.623635127920057</v>
      </c>
      <c r="AB84" s="26">
        <v>33.045494413258702</v>
      </c>
      <c r="AC84" s="99">
        <v>25.249769734718047</v>
      </c>
    </row>
    <row r="85" spans="1:29" x14ac:dyDescent="0.25">
      <c r="A85" s="22">
        <v>82</v>
      </c>
      <c r="B85" s="5" t="s">
        <v>115</v>
      </c>
      <c r="C85" s="94">
        <v>35282</v>
      </c>
      <c r="D85" s="92">
        <v>42.1</v>
      </c>
      <c r="E85" s="71">
        <v>57.9</v>
      </c>
      <c r="F85" s="94">
        <v>196</v>
      </c>
      <c r="G85" s="95">
        <v>245</v>
      </c>
      <c r="H85" s="76">
        <v>441</v>
      </c>
      <c r="I85" s="94">
        <v>17</v>
      </c>
      <c r="J85" s="95">
        <v>20</v>
      </c>
      <c r="K85" s="76">
        <v>37</v>
      </c>
      <c r="L85" s="94">
        <v>22537</v>
      </c>
      <c r="M85" s="95">
        <v>27257</v>
      </c>
      <c r="N85" s="76">
        <f t="shared" si="15"/>
        <v>49794</v>
      </c>
      <c r="O85" s="80">
        <v>0</v>
      </c>
      <c r="P85" s="93">
        <v>0</v>
      </c>
      <c r="Q85" s="76">
        <v>0</v>
      </c>
      <c r="R85" s="25">
        <f t="shared" si="16"/>
        <v>13.195345920705934</v>
      </c>
      <c r="S85" s="26">
        <f t="shared" si="17"/>
        <v>11.993179258672708</v>
      </c>
      <c r="T85" s="26">
        <f t="shared" si="18"/>
        <v>1.0486933847287569</v>
      </c>
      <c r="U85" s="77">
        <v>8.4630734877457261</v>
      </c>
      <c r="V85" s="78">
        <v>7.4966899726758172</v>
      </c>
      <c r="W85" s="79">
        <v>7.9</v>
      </c>
      <c r="X85" s="97">
        <v>1</v>
      </c>
      <c r="Y85" s="97">
        <v>0.8</v>
      </c>
      <c r="Z85" s="109">
        <v>0.9</v>
      </c>
      <c r="AA85" s="25">
        <v>7.5563156140586845</v>
      </c>
      <c r="AB85" s="26">
        <v>5.1099886752524961</v>
      </c>
      <c r="AC85" s="110">
        <v>6.1245842513121076</v>
      </c>
    </row>
    <row r="86" spans="1:29" x14ac:dyDescent="0.25">
      <c r="A86" s="22">
        <v>84</v>
      </c>
      <c r="B86" s="5" t="s">
        <v>116</v>
      </c>
      <c r="C86" s="94">
        <v>119341</v>
      </c>
      <c r="D86" s="92">
        <v>45.1</v>
      </c>
      <c r="E86" s="71">
        <v>54.9</v>
      </c>
      <c r="F86" s="94">
        <v>544</v>
      </c>
      <c r="G86" s="95">
        <v>1272</v>
      </c>
      <c r="H86" s="76">
        <v>1816</v>
      </c>
      <c r="I86" s="94">
        <v>33</v>
      </c>
      <c r="J86" s="95">
        <v>77</v>
      </c>
      <c r="K86" s="76">
        <v>110</v>
      </c>
      <c r="L86" s="94">
        <v>36204</v>
      </c>
      <c r="M86" s="95">
        <v>105999</v>
      </c>
      <c r="N86" s="76">
        <f t="shared" si="15"/>
        <v>142203</v>
      </c>
      <c r="O86" s="80">
        <v>1</v>
      </c>
      <c r="P86" s="93">
        <v>1</v>
      </c>
      <c r="Q86" s="76">
        <v>2</v>
      </c>
      <c r="R86" s="25">
        <f t="shared" si="16"/>
        <v>10.107242487666609</v>
      </c>
      <c r="S86" s="26">
        <f t="shared" si="17"/>
        <v>19.414450111113386</v>
      </c>
      <c r="T86" s="26">
        <f t="shared" si="18"/>
        <v>0.92172849230356713</v>
      </c>
      <c r="U86" s="77">
        <v>7.8212760380263466</v>
      </c>
      <c r="V86" s="78">
        <v>11.810467056878259</v>
      </c>
      <c r="W86" s="79">
        <v>10.199999999999999</v>
      </c>
      <c r="X86" s="97">
        <v>0.5</v>
      </c>
      <c r="Y86" s="97">
        <v>1</v>
      </c>
      <c r="Z86" s="109">
        <v>0.8</v>
      </c>
      <c r="AA86" s="25">
        <v>6.6423336940591398</v>
      </c>
      <c r="AB86" s="26">
        <v>5.6266847770976609</v>
      </c>
      <c r="AC86" s="110">
        <v>6.0252198439396976</v>
      </c>
    </row>
    <row r="87" spans="1:29" x14ac:dyDescent="0.25">
      <c r="A87" s="22">
        <v>85</v>
      </c>
      <c r="B87" s="5" t="s">
        <v>31</v>
      </c>
      <c r="C87" s="94">
        <v>72160</v>
      </c>
      <c r="D87" s="92">
        <v>31.4</v>
      </c>
      <c r="E87" s="71">
        <v>68.599999999999994</v>
      </c>
      <c r="F87" s="94">
        <v>461</v>
      </c>
      <c r="G87" s="95">
        <v>507</v>
      </c>
      <c r="H87" s="76">
        <v>968</v>
      </c>
      <c r="I87" s="94">
        <v>31</v>
      </c>
      <c r="J87" s="95">
        <v>38</v>
      </c>
      <c r="K87" s="76">
        <v>69</v>
      </c>
      <c r="L87" s="94">
        <v>30112</v>
      </c>
      <c r="M87" s="95">
        <v>45464</v>
      </c>
      <c r="N87" s="76">
        <f t="shared" si="15"/>
        <v>75576</v>
      </c>
      <c r="O87" s="80">
        <v>1</v>
      </c>
      <c r="P87" s="93">
        <v>0</v>
      </c>
      <c r="Q87" s="76">
        <v>1</v>
      </c>
      <c r="R87" s="25">
        <f t="shared" si="16"/>
        <v>20.345799144152412</v>
      </c>
      <c r="S87" s="26">
        <f t="shared" si="17"/>
        <v>10.242060080288056</v>
      </c>
      <c r="T87" s="26">
        <f t="shared" si="18"/>
        <v>0.95620842572062081</v>
      </c>
      <c r="U87" s="77">
        <v>9.2009073115376285</v>
      </c>
      <c r="V87" s="78">
        <v>5.1478561966212109</v>
      </c>
      <c r="W87" s="79">
        <v>6.5</v>
      </c>
      <c r="X87" s="97">
        <v>0.6</v>
      </c>
      <c r="Y87" s="97">
        <v>0.5</v>
      </c>
      <c r="Z87" s="109">
        <v>0.5</v>
      </c>
      <c r="AA87" s="25">
        <v>8.1630609336635356</v>
      </c>
      <c r="AB87" s="26">
        <v>3.4928255061887503</v>
      </c>
      <c r="AC87" s="110">
        <v>5.0675895987864816</v>
      </c>
    </row>
    <row r="88" spans="1:29" x14ac:dyDescent="0.25">
      <c r="A88" s="22">
        <v>86</v>
      </c>
      <c r="B88" s="5" t="s">
        <v>32</v>
      </c>
      <c r="C88" s="94">
        <v>112158</v>
      </c>
      <c r="D88" s="92">
        <v>23.4</v>
      </c>
      <c r="E88" s="71">
        <v>76.599999999999994</v>
      </c>
      <c r="F88" s="94">
        <v>612</v>
      </c>
      <c r="G88" s="95">
        <v>2383</v>
      </c>
      <c r="H88" s="76">
        <v>2995</v>
      </c>
      <c r="I88" s="94">
        <v>35</v>
      </c>
      <c r="J88" s="95">
        <v>165</v>
      </c>
      <c r="K88" s="76">
        <v>200</v>
      </c>
      <c r="L88" s="94">
        <v>57711</v>
      </c>
      <c r="M88" s="95">
        <v>239197</v>
      </c>
      <c r="N88" s="76">
        <f t="shared" si="15"/>
        <v>296908</v>
      </c>
      <c r="O88" s="80">
        <v>0</v>
      </c>
      <c r="P88" s="93">
        <v>0</v>
      </c>
      <c r="Q88" s="76">
        <v>0</v>
      </c>
      <c r="R88" s="25">
        <f t="shared" si="16"/>
        <v>23.318752254717594</v>
      </c>
      <c r="S88" s="26">
        <f t="shared" si="17"/>
        <v>27.737353175353103</v>
      </c>
      <c r="T88" s="26">
        <f t="shared" si="18"/>
        <v>1.7831987018313451</v>
      </c>
      <c r="U88" s="77">
        <v>14.857193230804029</v>
      </c>
      <c r="V88" s="78">
        <v>16.569454798170018</v>
      </c>
      <c r="W88" s="79">
        <v>16.2</v>
      </c>
      <c r="X88" s="97">
        <v>1.4</v>
      </c>
      <c r="Y88" s="97">
        <v>1.7</v>
      </c>
      <c r="Z88" s="109">
        <v>1.6</v>
      </c>
      <c r="AA88" s="25">
        <v>8.205443320280656</v>
      </c>
      <c r="AB88" s="26">
        <v>9.3381358766019016</v>
      </c>
      <c r="AC88" s="110">
        <v>9.0859451606077819</v>
      </c>
    </row>
    <row r="89" spans="1:29" x14ac:dyDescent="0.25">
      <c r="A89" s="22">
        <v>87</v>
      </c>
      <c r="B89" s="5" t="s">
        <v>117</v>
      </c>
      <c r="C89" s="94">
        <v>62843</v>
      </c>
      <c r="D89" s="92">
        <v>19.100000000000001</v>
      </c>
      <c r="E89" s="71">
        <v>80.900000000000006</v>
      </c>
      <c r="F89" s="94">
        <v>595</v>
      </c>
      <c r="G89" s="95">
        <v>3862</v>
      </c>
      <c r="H89" s="76">
        <v>4457</v>
      </c>
      <c r="I89" s="94">
        <v>44</v>
      </c>
      <c r="J89" s="95">
        <v>274</v>
      </c>
      <c r="K89" s="76">
        <v>318</v>
      </c>
      <c r="L89" s="94">
        <v>58616</v>
      </c>
      <c r="M89" s="95">
        <v>386474</v>
      </c>
      <c r="N89" s="76">
        <f t="shared" si="15"/>
        <v>445090</v>
      </c>
      <c r="O89" s="80">
        <v>1</v>
      </c>
      <c r="P89" s="93">
        <v>0</v>
      </c>
      <c r="Q89" s="76">
        <v>1</v>
      </c>
      <c r="R89" s="25">
        <f t="shared" si="16"/>
        <v>49.570886909811726</v>
      </c>
      <c r="S89" s="26">
        <f t="shared" si="17"/>
        <v>75.963827449444466</v>
      </c>
      <c r="T89" s="26">
        <f t="shared" si="18"/>
        <v>5.0602294607195715</v>
      </c>
      <c r="U89" s="77">
        <v>25.427984583686889</v>
      </c>
      <c r="V89" s="116">
        <v>40.582153799893845</v>
      </c>
      <c r="W89" s="100">
        <v>37.6</v>
      </c>
      <c r="X89" s="97">
        <v>2.5</v>
      </c>
      <c r="Y89" s="97">
        <v>4.0999999999999996</v>
      </c>
      <c r="Z89" s="112">
        <v>3.8</v>
      </c>
      <c r="AA89" s="25">
        <v>19.145776627717186</v>
      </c>
      <c r="AB89" s="26">
        <v>23.023174255713982</v>
      </c>
      <c r="AC89" s="110">
        <v>22.257945892696288</v>
      </c>
    </row>
    <row r="90" spans="1:29" x14ac:dyDescent="0.25">
      <c r="A90" s="22">
        <v>88</v>
      </c>
      <c r="B90" s="5" t="s">
        <v>118</v>
      </c>
      <c r="C90" s="94">
        <v>82763</v>
      </c>
      <c r="D90" s="92">
        <v>15.6</v>
      </c>
      <c r="E90" s="71">
        <v>84.4</v>
      </c>
      <c r="F90" s="94">
        <v>707</v>
      </c>
      <c r="G90" s="95">
        <v>3358</v>
      </c>
      <c r="H90" s="76">
        <v>4065</v>
      </c>
      <c r="I90" s="94">
        <v>38</v>
      </c>
      <c r="J90" s="95">
        <v>258</v>
      </c>
      <c r="K90" s="76">
        <v>296</v>
      </c>
      <c r="L90" s="94">
        <v>52169</v>
      </c>
      <c r="M90" s="95">
        <v>360526</v>
      </c>
      <c r="N90" s="76">
        <f t="shared" si="15"/>
        <v>412695</v>
      </c>
      <c r="O90" s="80">
        <v>0</v>
      </c>
      <c r="P90" s="93">
        <v>1</v>
      </c>
      <c r="Q90" s="76">
        <v>1</v>
      </c>
      <c r="R90" s="25">
        <f t="shared" si="16"/>
        <v>54.75938864047076</v>
      </c>
      <c r="S90" s="26">
        <f t="shared" si="17"/>
        <v>48.073088043956723</v>
      </c>
      <c r="T90" s="26">
        <f t="shared" si="18"/>
        <v>3.5764774114036464</v>
      </c>
      <c r="U90" s="77">
        <v>23.097189267144078</v>
      </c>
      <c r="V90" s="116">
        <v>32.988189604014124</v>
      </c>
      <c r="W90" s="100">
        <v>30.7</v>
      </c>
      <c r="X90" s="97">
        <v>1.7</v>
      </c>
      <c r="Y90" s="97">
        <v>3.5</v>
      </c>
      <c r="Z90" s="112">
        <v>3.1</v>
      </c>
      <c r="AA90" s="25">
        <v>11.728275738196213</v>
      </c>
      <c r="AB90" s="26">
        <v>21.366680282528506</v>
      </c>
      <c r="AC90" s="110">
        <v>19.138424675933756</v>
      </c>
    </row>
    <row r="91" spans="1:29" x14ac:dyDescent="0.25">
      <c r="A91" s="22">
        <v>90</v>
      </c>
      <c r="B91" s="5" t="s">
        <v>119</v>
      </c>
      <c r="C91" s="94">
        <v>6435</v>
      </c>
      <c r="D91" s="92">
        <v>50.9</v>
      </c>
      <c r="E91" s="71">
        <v>49.1</v>
      </c>
      <c r="F91" s="94">
        <v>60</v>
      </c>
      <c r="G91" s="95">
        <v>22</v>
      </c>
      <c r="H91" s="76">
        <v>82</v>
      </c>
      <c r="I91" s="94">
        <v>1</v>
      </c>
      <c r="J91" s="95">
        <v>1</v>
      </c>
      <c r="K91" s="76">
        <v>2</v>
      </c>
      <c r="L91" s="94">
        <v>4583</v>
      </c>
      <c r="M91" s="95">
        <v>3056</v>
      </c>
      <c r="N91" s="76">
        <f t="shared" si="15"/>
        <v>7639</v>
      </c>
      <c r="O91" s="80">
        <v>0</v>
      </c>
      <c r="P91" s="93">
        <v>0</v>
      </c>
      <c r="Q91" s="76">
        <v>0</v>
      </c>
      <c r="R91" s="25">
        <f t="shared" si="16"/>
        <v>18.318289438132265</v>
      </c>
      <c r="S91" s="26">
        <f t="shared" si="17"/>
        <v>6.962939753163786</v>
      </c>
      <c r="T91" s="26">
        <f t="shared" si="18"/>
        <v>0.31080031080031079</v>
      </c>
      <c r="U91" s="77">
        <v>12.730959862715149</v>
      </c>
      <c r="V91" s="78">
        <v>4.8477491281854306</v>
      </c>
      <c r="W91" s="79">
        <v>8.9</v>
      </c>
      <c r="X91" s="97">
        <v>1</v>
      </c>
      <c r="Y91" s="97">
        <v>0.7</v>
      </c>
      <c r="Z91" s="109">
        <v>0.8</v>
      </c>
      <c r="AA91" s="25">
        <v>4.2436532875717159</v>
      </c>
      <c r="AB91" s="26">
        <v>13.000781752860927</v>
      </c>
      <c r="AC91" s="110">
        <v>8.5395167217249295</v>
      </c>
    </row>
    <row r="92" spans="1:29" x14ac:dyDescent="0.25">
      <c r="A92" s="22">
        <v>91</v>
      </c>
      <c r="B92" s="5" t="s">
        <v>120</v>
      </c>
      <c r="C92" s="94">
        <v>1440</v>
      </c>
      <c r="D92" s="92">
        <v>39.6</v>
      </c>
      <c r="E92" s="71">
        <v>60.4</v>
      </c>
      <c r="F92" s="94">
        <v>14</v>
      </c>
      <c r="G92" s="95">
        <v>12</v>
      </c>
      <c r="H92" s="76">
        <v>26</v>
      </c>
      <c r="I92" s="94">
        <v>0</v>
      </c>
      <c r="J92" s="95">
        <v>0</v>
      </c>
      <c r="K92" s="76">
        <v>0</v>
      </c>
      <c r="L92" s="94">
        <v>223</v>
      </c>
      <c r="M92" s="95">
        <v>244</v>
      </c>
      <c r="N92" s="76">
        <f t="shared" si="15"/>
        <v>467</v>
      </c>
      <c r="O92" s="80">
        <v>0</v>
      </c>
      <c r="P92" s="93">
        <v>0</v>
      </c>
      <c r="Q92" s="76">
        <v>0</v>
      </c>
      <c r="R92" s="25">
        <f t="shared" si="16"/>
        <v>24.551066217732888</v>
      </c>
      <c r="S92" s="26">
        <f t="shared" si="17"/>
        <v>13.796909492273731</v>
      </c>
      <c r="T92" s="26">
        <f t="shared" si="18"/>
        <v>0</v>
      </c>
      <c r="U92" s="77">
        <v>12.932664411716878</v>
      </c>
      <c r="V92" s="78">
        <v>8.5024205942293758</v>
      </c>
      <c r="W92" s="79">
        <v>10.4</v>
      </c>
      <c r="X92" s="97">
        <v>0.2</v>
      </c>
      <c r="Y92" s="97">
        <v>0.2</v>
      </c>
      <c r="Z92" s="109">
        <v>0.2</v>
      </c>
      <c r="AA92" s="25">
        <v>0</v>
      </c>
      <c r="AB92" s="26">
        <v>0</v>
      </c>
      <c r="AC92" s="110">
        <v>0</v>
      </c>
    </row>
    <row r="93" spans="1:29" x14ac:dyDescent="0.25">
      <c r="A93" s="22">
        <v>92</v>
      </c>
      <c r="B93" s="5" t="s">
        <v>121</v>
      </c>
      <c r="C93" s="94">
        <v>1587</v>
      </c>
      <c r="D93" s="92">
        <v>58.3</v>
      </c>
      <c r="E93" s="71">
        <v>41.7</v>
      </c>
      <c r="F93" s="94">
        <v>14</v>
      </c>
      <c r="G93" s="95">
        <v>8</v>
      </c>
      <c r="H93" s="76">
        <v>22</v>
      </c>
      <c r="I93" s="94">
        <v>1</v>
      </c>
      <c r="J93" s="95">
        <v>0</v>
      </c>
      <c r="K93" s="76">
        <v>1</v>
      </c>
      <c r="L93" s="94">
        <v>2086</v>
      </c>
      <c r="M93" s="95">
        <v>569</v>
      </c>
      <c r="N93" s="76">
        <f t="shared" si="15"/>
        <v>2655</v>
      </c>
      <c r="O93" s="80">
        <v>0</v>
      </c>
      <c r="P93" s="93">
        <v>0</v>
      </c>
      <c r="Q93" s="76">
        <v>0</v>
      </c>
      <c r="R93" s="25">
        <f t="shared" si="16"/>
        <v>15.131519928752159</v>
      </c>
      <c r="S93" s="26">
        <f t="shared" si="17"/>
        <v>12.088627774528957</v>
      </c>
      <c r="T93" s="26">
        <f t="shared" si="18"/>
        <v>0.63011972274732198</v>
      </c>
      <c r="U93" s="77">
        <v>8.5647086299916531</v>
      </c>
      <c r="V93" s="78">
        <v>7.4011839725757849</v>
      </c>
      <c r="W93" s="79">
        <v>8.1</v>
      </c>
      <c r="X93" s="97">
        <v>1.3</v>
      </c>
      <c r="Y93" s="97">
        <v>0.5</v>
      </c>
      <c r="Z93" s="109">
        <v>1</v>
      </c>
      <c r="AA93" s="25">
        <v>9.1764735321339135</v>
      </c>
      <c r="AB93" s="26">
        <v>0</v>
      </c>
      <c r="AC93" s="110">
        <v>5.5237978098509943</v>
      </c>
    </row>
    <row r="94" spans="1:29" x14ac:dyDescent="0.25">
      <c r="A94" s="22">
        <v>93</v>
      </c>
      <c r="B94" s="5" t="s">
        <v>122</v>
      </c>
      <c r="C94" s="94">
        <v>23319</v>
      </c>
      <c r="D94" s="92">
        <v>59.1</v>
      </c>
      <c r="E94" s="71">
        <v>40.9</v>
      </c>
      <c r="F94" s="94">
        <v>1286</v>
      </c>
      <c r="G94" s="95">
        <v>258</v>
      </c>
      <c r="H94" s="76">
        <v>1544</v>
      </c>
      <c r="I94" s="94">
        <v>54</v>
      </c>
      <c r="J94" s="95">
        <v>7</v>
      </c>
      <c r="K94" s="76">
        <v>61</v>
      </c>
      <c r="L94" s="94">
        <v>65966</v>
      </c>
      <c r="M94" s="95">
        <v>17336</v>
      </c>
      <c r="N94" s="76">
        <f t="shared" si="15"/>
        <v>83302</v>
      </c>
      <c r="O94" s="80">
        <v>2</v>
      </c>
      <c r="P94" s="93">
        <v>0</v>
      </c>
      <c r="Q94" s="76">
        <v>2</v>
      </c>
      <c r="R94" s="25">
        <f t="shared" si="16"/>
        <v>93.31330362545404</v>
      </c>
      <c r="S94" s="26">
        <f t="shared" si="17"/>
        <v>27.051196276245562</v>
      </c>
      <c r="T94" s="26">
        <f t="shared" si="18"/>
        <v>2.6158926197521337</v>
      </c>
      <c r="U94" s="98">
        <v>62.684001154208723</v>
      </c>
      <c r="V94" s="78">
        <v>20.159958628756261</v>
      </c>
      <c r="W94" s="79">
        <v>46.3</v>
      </c>
      <c r="X94" s="97">
        <v>3.2</v>
      </c>
      <c r="Y94" s="97">
        <v>1.4</v>
      </c>
      <c r="Z94" s="109">
        <v>2.5</v>
      </c>
      <c r="AA94" s="25">
        <v>28.709857449322659</v>
      </c>
      <c r="AB94" s="26">
        <v>5.2353380935142235</v>
      </c>
      <c r="AC94" s="110">
        <v>19.691866121606221</v>
      </c>
    </row>
    <row r="95" spans="1:29" x14ac:dyDescent="0.25">
      <c r="A95" s="22">
        <v>94</v>
      </c>
      <c r="B95" s="5" t="s">
        <v>123</v>
      </c>
      <c r="C95" s="94">
        <v>24424</v>
      </c>
      <c r="D95" s="92">
        <v>40.799999999999997</v>
      </c>
      <c r="E95" s="71">
        <v>59.2</v>
      </c>
      <c r="F95" s="94">
        <v>114</v>
      </c>
      <c r="G95" s="95">
        <v>258</v>
      </c>
      <c r="H95" s="76">
        <v>372</v>
      </c>
      <c r="I95" s="94">
        <v>8</v>
      </c>
      <c r="J95" s="95">
        <v>18</v>
      </c>
      <c r="K95" s="76">
        <v>26</v>
      </c>
      <c r="L95" s="94">
        <v>10653</v>
      </c>
      <c r="M95" s="95">
        <v>25401</v>
      </c>
      <c r="N95" s="76">
        <f t="shared" si="15"/>
        <v>36054</v>
      </c>
      <c r="O95" s="80">
        <v>0</v>
      </c>
      <c r="P95" s="93">
        <v>0</v>
      </c>
      <c r="Q95" s="76">
        <v>0</v>
      </c>
      <c r="R95" s="25">
        <f t="shared" si="16"/>
        <v>11.440049324675826</v>
      </c>
      <c r="S95" s="26">
        <f t="shared" si="17"/>
        <v>17.843547773125238</v>
      </c>
      <c r="T95" s="26">
        <f t="shared" si="18"/>
        <v>1.0645266950540453</v>
      </c>
      <c r="U95" s="77">
        <v>8.8756195499358501</v>
      </c>
      <c r="V95" s="78">
        <v>10.14099632137512</v>
      </c>
      <c r="W95" s="79">
        <v>9.6999999999999993</v>
      </c>
      <c r="X95" s="97">
        <v>0.8</v>
      </c>
      <c r="Y95" s="97">
        <v>1</v>
      </c>
      <c r="Z95" s="109">
        <v>0.9</v>
      </c>
      <c r="AA95" s="25">
        <v>3.1921087855032444</v>
      </c>
      <c r="AB95" s="26">
        <v>5.5421724081933785</v>
      </c>
      <c r="AC95" s="110">
        <v>4.7537627926172812</v>
      </c>
    </row>
    <row r="96" spans="1:29" x14ac:dyDescent="0.25">
      <c r="A96" s="22">
        <v>95</v>
      </c>
      <c r="B96" s="5" t="s">
        <v>124</v>
      </c>
      <c r="C96" s="94">
        <v>3468</v>
      </c>
      <c r="D96" s="92">
        <v>70.8</v>
      </c>
      <c r="E96" s="71">
        <v>29.2</v>
      </c>
      <c r="F96" s="94">
        <v>63</v>
      </c>
      <c r="G96" s="95">
        <v>10</v>
      </c>
      <c r="H96" s="76">
        <v>73</v>
      </c>
      <c r="I96" s="94">
        <v>5</v>
      </c>
      <c r="J96" s="95">
        <v>0</v>
      </c>
      <c r="K96" s="76">
        <v>5</v>
      </c>
      <c r="L96" s="94">
        <v>4485</v>
      </c>
      <c r="M96" s="95">
        <v>1010</v>
      </c>
      <c r="N96" s="76">
        <f t="shared" si="15"/>
        <v>5495</v>
      </c>
      <c r="O96" s="80">
        <v>0</v>
      </c>
      <c r="P96" s="93">
        <v>0</v>
      </c>
      <c r="Q96" s="76">
        <v>0</v>
      </c>
      <c r="R96" s="25">
        <f t="shared" si="16"/>
        <v>25.65831916016656</v>
      </c>
      <c r="S96" s="26">
        <f t="shared" si="17"/>
        <v>9.8750217250477963</v>
      </c>
      <c r="T96" s="26">
        <f t="shared" si="18"/>
        <v>1.441753171856978</v>
      </c>
      <c r="U96" s="77">
        <v>15.767319772348035</v>
      </c>
      <c r="V96" s="78">
        <v>6.4519715471945176</v>
      </c>
      <c r="W96" s="79">
        <v>13.2</v>
      </c>
      <c r="X96" s="97">
        <v>1.1000000000000001</v>
      </c>
      <c r="Y96" s="97">
        <v>0.7</v>
      </c>
      <c r="Z96" s="109">
        <v>1</v>
      </c>
      <c r="AA96" s="25">
        <v>8.0087973446847176</v>
      </c>
      <c r="AB96" s="26">
        <v>0</v>
      </c>
      <c r="AC96" s="110">
        <v>5.7704236933596853</v>
      </c>
    </row>
    <row r="97" spans="1:29" x14ac:dyDescent="0.25">
      <c r="A97" s="22">
        <v>96</v>
      </c>
      <c r="B97" s="5" t="s">
        <v>125</v>
      </c>
      <c r="C97" s="94">
        <v>26115</v>
      </c>
      <c r="D97" s="92">
        <v>20.8</v>
      </c>
      <c r="E97" s="71">
        <v>79.2</v>
      </c>
      <c r="F97" s="94">
        <v>187</v>
      </c>
      <c r="G97" s="95">
        <v>392</v>
      </c>
      <c r="H97" s="76">
        <v>579</v>
      </c>
      <c r="I97" s="94">
        <v>16</v>
      </c>
      <c r="J97" s="95">
        <v>21</v>
      </c>
      <c r="K97" s="76">
        <v>37</v>
      </c>
      <c r="L97" s="94">
        <v>15480</v>
      </c>
      <c r="M97" s="95">
        <v>40536</v>
      </c>
      <c r="N97" s="76">
        <f t="shared" si="15"/>
        <v>56016</v>
      </c>
      <c r="O97" s="80">
        <v>0</v>
      </c>
      <c r="P97" s="93">
        <v>0</v>
      </c>
      <c r="Q97" s="76">
        <v>0</v>
      </c>
      <c r="R97" s="25">
        <f t="shared" si="16"/>
        <v>34.426132932738334</v>
      </c>
      <c r="S97" s="26">
        <f t="shared" si="17"/>
        <v>18.952689831495114</v>
      </c>
      <c r="T97" s="26">
        <f t="shared" si="18"/>
        <v>1.4168102623013594</v>
      </c>
      <c r="U97" s="77">
        <v>19.186718053131823</v>
      </c>
      <c r="V97" s="78">
        <v>12.897120913129216</v>
      </c>
      <c r="W97" s="79">
        <v>14.4</v>
      </c>
      <c r="X97" s="97">
        <v>1.6</v>
      </c>
      <c r="Y97" s="97">
        <v>1.3</v>
      </c>
      <c r="Z97" s="109">
        <v>1.4</v>
      </c>
      <c r="AA97" s="25">
        <v>17.134662646379756</v>
      </c>
      <c r="AB97" s="26">
        <v>6.218254725973015</v>
      </c>
      <c r="AC97" s="110">
        <v>8.8688026563359408</v>
      </c>
    </row>
    <row r="98" spans="1:29" x14ac:dyDescent="0.25">
      <c r="A98" s="22">
        <v>97</v>
      </c>
      <c r="B98" s="5" t="s">
        <v>126</v>
      </c>
      <c r="C98" s="94">
        <v>0</v>
      </c>
      <c r="D98" s="70" t="s">
        <v>136</v>
      </c>
      <c r="E98" s="71" t="s">
        <v>136</v>
      </c>
      <c r="F98" s="94">
        <v>0</v>
      </c>
      <c r="G98" s="75">
        <v>0</v>
      </c>
      <c r="H98" s="76">
        <v>0</v>
      </c>
      <c r="I98" s="94">
        <v>0</v>
      </c>
      <c r="J98" s="95">
        <v>0</v>
      </c>
      <c r="K98" s="76">
        <v>0</v>
      </c>
      <c r="L98" s="94">
        <v>0</v>
      </c>
      <c r="M98" s="95">
        <v>0</v>
      </c>
      <c r="N98" s="76">
        <f t="shared" si="15"/>
        <v>0</v>
      </c>
      <c r="O98" s="80">
        <v>0</v>
      </c>
      <c r="P98" s="93">
        <v>0</v>
      </c>
      <c r="Q98" s="76">
        <v>0</v>
      </c>
      <c r="R98" s="25" t="s">
        <v>136</v>
      </c>
      <c r="S98" s="26" t="s">
        <v>136</v>
      </c>
      <c r="T98" s="26" t="s">
        <v>136</v>
      </c>
      <c r="U98" s="77">
        <v>0</v>
      </c>
      <c r="V98" s="78">
        <v>0</v>
      </c>
      <c r="W98" s="79">
        <v>0</v>
      </c>
      <c r="X98" s="97">
        <v>0</v>
      </c>
      <c r="Y98" s="97">
        <v>0</v>
      </c>
      <c r="Z98" s="109">
        <v>0</v>
      </c>
      <c r="AA98" s="25">
        <v>0</v>
      </c>
      <c r="AB98" s="26">
        <v>0</v>
      </c>
      <c r="AC98" s="110">
        <v>0</v>
      </c>
    </row>
    <row r="99" spans="1:29" x14ac:dyDescent="0.25">
      <c r="A99" s="22">
        <v>98</v>
      </c>
      <c r="B99" s="5" t="s">
        <v>127</v>
      </c>
      <c r="C99" s="94">
        <v>0</v>
      </c>
      <c r="D99" s="92" t="s">
        <v>136</v>
      </c>
      <c r="E99" s="71" t="s">
        <v>136</v>
      </c>
      <c r="F99" s="94">
        <v>0</v>
      </c>
      <c r="G99" s="95">
        <v>0</v>
      </c>
      <c r="H99" s="76">
        <v>0</v>
      </c>
      <c r="I99" s="94">
        <v>0</v>
      </c>
      <c r="J99" s="95">
        <v>0</v>
      </c>
      <c r="K99" s="76">
        <v>0</v>
      </c>
      <c r="L99" s="94">
        <v>0</v>
      </c>
      <c r="M99" s="95">
        <v>0</v>
      </c>
      <c r="N99" s="76">
        <f t="shared" si="15"/>
        <v>0</v>
      </c>
      <c r="O99" s="80">
        <v>0</v>
      </c>
      <c r="P99" s="93">
        <v>0</v>
      </c>
      <c r="Q99" s="76">
        <v>0</v>
      </c>
      <c r="R99" s="25" t="s">
        <v>136</v>
      </c>
      <c r="S99" s="26" t="s">
        <v>136</v>
      </c>
      <c r="T99" s="26" t="s">
        <v>136</v>
      </c>
      <c r="U99" s="77">
        <v>0</v>
      </c>
      <c r="V99" s="78">
        <v>0</v>
      </c>
      <c r="W99" s="79">
        <v>0</v>
      </c>
      <c r="X99" s="97">
        <v>0</v>
      </c>
      <c r="Y99" s="97">
        <v>0</v>
      </c>
      <c r="Z99" s="109">
        <v>0</v>
      </c>
      <c r="AA99" s="25">
        <v>0</v>
      </c>
      <c r="AB99" s="26">
        <v>0</v>
      </c>
      <c r="AC99" s="110">
        <v>0</v>
      </c>
    </row>
    <row r="100" spans="1:29" x14ac:dyDescent="0.25">
      <c r="A100" s="22">
        <v>99</v>
      </c>
      <c r="B100" s="5" t="s">
        <v>128</v>
      </c>
      <c r="C100" s="94">
        <v>897</v>
      </c>
      <c r="D100" s="92">
        <v>50.7</v>
      </c>
      <c r="E100" s="71">
        <v>49.3</v>
      </c>
      <c r="F100" s="94">
        <v>2</v>
      </c>
      <c r="G100" s="95">
        <v>1</v>
      </c>
      <c r="H100" s="76">
        <v>3</v>
      </c>
      <c r="I100" s="94">
        <v>0</v>
      </c>
      <c r="J100" s="95">
        <v>0</v>
      </c>
      <c r="K100" s="76">
        <v>0</v>
      </c>
      <c r="L100" s="94">
        <v>765</v>
      </c>
      <c r="M100" s="95">
        <v>398</v>
      </c>
      <c r="N100" s="76">
        <f t="shared" si="15"/>
        <v>1163</v>
      </c>
      <c r="O100" s="80">
        <v>0</v>
      </c>
      <c r="P100" s="95">
        <v>0</v>
      </c>
      <c r="Q100" s="76">
        <v>0</v>
      </c>
      <c r="R100" s="25">
        <f t="shared" si="16"/>
        <v>4.3977404409614342</v>
      </c>
      <c r="S100" s="26">
        <f t="shared" si="17"/>
        <v>2.2613127825227659</v>
      </c>
      <c r="T100" s="26">
        <f t="shared" si="18"/>
        <v>0</v>
      </c>
      <c r="U100" s="77">
        <v>2.8476509717908201</v>
      </c>
      <c r="V100" s="78">
        <v>1.1479464992259003</v>
      </c>
      <c r="W100" s="79">
        <v>1.9</v>
      </c>
      <c r="X100" s="97">
        <v>1.1000000000000001</v>
      </c>
      <c r="Y100" s="97">
        <v>0.5</v>
      </c>
      <c r="Z100" s="109">
        <v>0.7</v>
      </c>
      <c r="AA100" s="25">
        <v>0</v>
      </c>
      <c r="AB100" s="26">
        <v>0</v>
      </c>
      <c r="AC100" s="110">
        <v>0</v>
      </c>
    </row>
    <row r="101" spans="1:29" s="1" customFormat="1" x14ac:dyDescent="0.25">
      <c r="B101" s="6" t="s">
        <v>33</v>
      </c>
      <c r="C101" s="102">
        <f>SUM(C56:C100)</f>
        <v>1468729</v>
      </c>
      <c r="D101" s="82">
        <v>28.9</v>
      </c>
      <c r="E101" s="82">
        <v>71.099999999999994</v>
      </c>
      <c r="F101" s="102">
        <f>SUM(F56:F100)</f>
        <v>21615</v>
      </c>
      <c r="G101" s="103">
        <f>SUM(G56:G100)</f>
        <v>20146</v>
      </c>
      <c r="H101" s="103">
        <f>SUM(H56:H100)</f>
        <v>41761</v>
      </c>
      <c r="I101" s="102">
        <f t="shared" ref="I101:J101" si="19">SUM(I56:I100)</f>
        <v>1597</v>
      </c>
      <c r="J101" s="103">
        <f t="shared" si="19"/>
        <v>1408</v>
      </c>
      <c r="K101" s="104">
        <f>SUM(K56:K100)</f>
        <v>3005</v>
      </c>
      <c r="L101" s="103">
        <f>SUM(L56:L100)</f>
        <v>2100520</v>
      </c>
      <c r="M101" s="103">
        <f t="shared" ref="M101:P101" si="20">SUM(M56:M100)</f>
        <v>2027550</v>
      </c>
      <c r="N101" s="103">
        <f t="shared" si="20"/>
        <v>4128070</v>
      </c>
      <c r="O101" s="102">
        <f t="shared" si="20"/>
        <v>33</v>
      </c>
      <c r="P101" s="103">
        <f t="shared" si="20"/>
        <v>3</v>
      </c>
      <c r="Q101" s="103">
        <f>SUM(Q56:Q100)</f>
        <v>36</v>
      </c>
      <c r="R101" s="29">
        <f t="shared" si="16"/>
        <v>50.923204718673489</v>
      </c>
      <c r="S101" s="30">
        <f t="shared" si="17"/>
        <v>19.292013573024185</v>
      </c>
      <c r="T101" s="30">
        <f t="shared" si="18"/>
        <v>2.0459867000651584</v>
      </c>
      <c r="U101" s="117">
        <v>17.965027235226827</v>
      </c>
      <c r="V101" s="118">
        <v>15.972031158451442</v>
      </c>
      <c r="W101" s="31">
        <v>16.899999999999999</v>
      </c>
      <c r="X101" s="30">
        <v>1.7</v>
      </c>
      <c r="Y101" s="30">
        <v>1.6</v>
      </c>
      <c r="Z101" s="30">
        <v>1.7</v>
      </c>
      <c r="AA101" s="29">
        <v>16</v>
      </c>
      <c r="AB101" s="30">
        <v>9.4</v>
      </c>
      <c r="AC101" s="31">
        <v>12.6</v>
      </c>
    </row>
    <row r="102" spans="1:29" ht="15.75" thickBot="1" x14ac:dyDescent="0.3">
      <c r="B102" s="5" t="s">
        <v>34</v>
      </c>
      <c r="C102" s="119"/>
      <c r="D102" s="120"/>
      <c r="E102" s="121"/>
      <c r="F102" s="119">
        <v>157</v>
      </c>
      <c r="G102" s="122">
        <v>53</v>
      </c>
      <c r="H102" s="123">
        <v>210</v>
      </c>
      <c r="I102" s="119">
        <v>5</v>
      </c>
      <c r="J102" s="122">
        <v>2</v>
      </c>
      <c r="K102" s="76">
        <f>I102+J102</f>
        <v>7</v>
      </c>
      <c r="L102" s="124">
        <v>13377</v>
      </c>
      <c r="M102" s="125">
        <v>4286</v>
      </c>
      <c r="N102" s="126">
        <f>L102+M102</f>
        <v>17663</v>
      </c>
      <c r="O102" s="124">
        <v>1</v>
      </c>
      <c r="P102" s="125">
        <v>1</v>
      </c>
      <c r="Q102" s="126">
        <v>2</v>
      </c>
      <c r="R102" s="7"/>
      <c r="S102" s="8"/>
      <c r="T102" s="8"/>
      <c r="U102" s="127">
        <v>0</v>
      </c>
      <c r="V102" s="128">
        <v>0</v>
      </c>
      <c r="W102" s="129">
        <v>0</v>
      </c>
      <c r="X102" s="8">
        <v>0</v>
      </c>
      <c r="Y102" s="8">
        <v>0</v>
      </c>
      <c r="Z102" s="8">
        <v>0</v>
      </c>
      <c r="AA102" s="7">
        <v>0</v>
      </c>
      <c r="AB102" s="8">
        <v>0</v>
      </c>
      <c r="AC102" s="130">
        <v>0</v>
      </c>
    </row>
    <row r="103" spans="1:29" ht="15.75" thickBot="1" x14ac:dyDescent="0.3">
      <c r="B103" s="9" t="s">
        <v>15</v>
      </c>
      <c r="C103" s="131">
        <f>C12+C47+C51+C55+C101</f>
        <v>2548806</v>
      </c>
      <c r="D103" s="132">
        <v>49.7</v>
      </c>
      <c r="E103" s="132">
        <v>50.3</v>
      </c>
      <c r="F103" s="131">
        <f>F101+F55+F51+F47+F12+F102</f>
        <v>47648</v>
      </c>
      <c r="G103" s="133">
        <f>SUM(G12+G47+G51+G55+G101+G102)</f>
        <v>27067</v>
      </c>
      <c r="H103" s="133">
        <f>H12+H47+H51+H55+H101+H102</f>
        <v>74715</v>
      </c>
      <c r="I103" s="131">
        <f>I101+I102+I55+I51+I47+I12</f>
        <v>3486</v>
      </c>
      <c r="J103" s="133">
        <f>J101+J102+J55+J51+J47+J12</f>
        <v>1969</v>
      </c>
      <c r="K103" s="133">
        <f t="shared" ref="K103" si="21">K101+K102+K55+K51+K47+K12</f>
        <v>5455</v>
      </c>
      <c r="L103" s="131">
        <f>L101+L102</f>
        <v>2113897</v>
      </c>
      <c r="M103" s="133">
        <f t="shared" ref="M103:N103" si="22">M101+M102</f>
        <v>2031836</v>
      </c>
      <c r="N103" s="133">
        <f t="shared" si="22"/>
        <v>4145733</v>
      </c>
      <c r="O103" s="131">
        <f>O101+O55+O51+O47+O12+O102</f>
        <v>81</v>
      </c>
      <c r="P103" s="133">
        <f>P101+P55+P51+P47+P12+P102</f>
        <v>7</v>
      </c>
      <c r="Q103" s="133">
        <f>Q101+Q55+Q51+Q47+Q12+Q102</f>
        <v>88</v>
      </c>
      <c r="R103" s="32">
        <f t="shared" si="16"/>
        <v>37.61417203356595</v>
      </c>
      <c r="S103" s="33">
        <f>G103/(C103*E103)*100000</f>
        <v>21.112290696426182</v>
      </c>
      <c r="T103" s="33">
        <f t="shared" si="18"/>
        <v>2.1402178117910893</v>
      </c>
      <c r="U103" s="134">
        <v>19.543438911366398</v>
      </c>
      <c r="V103" s="135">
        <v>14.774948756457205</v>
      </c>
      <c r="W103" s="136">
        <v>17.497624129317117</v>
      </c>
      <c r="X103" s="137">
        <v>1.8</v>
      </c>
      <c r="Y103" s="137">
        <v>1.5</v>
      </c>
      <c r="Z103" s="137">
        <v>1.7</v>
      </c>
      <c r="AA103" s="32">
        <v>17.8</v>
      </c>
      <c r="AB103" s="33">
        <v>9.5</v>
      </c>
      <c r="AC103" s="34">
        <v>14.2</v>
      </c>
    </row>
    <row r="104" spans="1:29" ht="25.5" customHeight="1" x14ac:dyDescent="0.25">
      <c r="B104" s="28" t="s">
        <v>137</v>
      </c>
      <c r="C104" s="28"/>
      <c r="D104" s="28"/>
      <c r="E104" s="28"/>
      <c r="F104" s="21"/>
      <c r="G104" s="21"/>
      <c r="H104" s="21"/>
      <c r="I104" s="21"/>
      <c r="J104" s="21"/>
      <c r="K104" s="21"/>
      <c r="L104" s="21"/>
      <c r="T104" s="138"/>
      <c r="U104" s="138"/>
      <c r="V104" s="138"/>
      <c r="W104" s="138"/>
      <c r="X104" s="138"/>
      <c r="Y104" s="138"/>
      <c r="Z104" s="138"/>
      <c r="AA104" s="138"/>
      <c r="AB104" s="138"/>
      <c r="AC104" s="138"/>
    </row>
    <row r="105" spans="1:29" x14ac:dyDescent="0.25">
      <c r="B105" s="250" t="s">
        <v>157</v>
      </c>
      <c r="C105" s="250"/>
      <c r="D105" s="250"/>
      <c r="E105" s="250"/>
      <c r="R105" s="22"/>
      <c r="S105" s="22"/>
    </row>
    <row r="106" spans="1:29" x14ac:dyDescent="0.25">
      <c r="B106" s="41" t="s">
        <v>138</v>
      </c>
      <c r="S106" s="22"/>
    </row>
    <row r="107" spans="1:29" x14ac:dyDescent="0.25">
      <c r="B107" s="42" t="s">
        <v>43</v>
      </c>
      <c r="S107" s="22"/>
    </row>
    <row r="108" spans="1:29" ht="15.75" customHeight="1" x14ac:dyDescent="0.25">
      <c r="B108" s="43" t="s">
        <v>152</v>
      </c>
      <c r="C108" s="10"/>
      <c r="D108" s="10"/>
      <c r="E108" s="10"/>
      <c r="F108" s="23"/>
      <c r="G108" s="23"/>
      <c r="I108" s="23"/>
      <c r="S108" s="22"/>
    </row>
    <row r="109" spans="1:29" x14ac:dyDescent="0.25">
      <c r="B109" s="11" t="s">
        <v>39</v>
      </c>
      <c r="S109" s="22"/>
    </row>
    <row r="110" spans="1:29" x14ac:dyDescent="0.25">
      <c r="B110" s="11"/>
      <c r="H110" s="23"/>
      <c r="S110" s="22"/>
    </row>
    <row r="111" spans="1:29" x14ac:dyDescent="0.25">
      <c r="A111" s="139"/>
      <c r="B111" s="12" t="s">
        <v>129</v>
      </c>
    </row>
    <row r="112" spans="1:29" ht="15.75" thickBot="1" x14ac:dyDescent="0.3">
      <c r="A112" s="139"/>
      <c r="B112" s="12"/>
    </row>
    <row r="113" spans="2:29" ht="47.25" customHeight="1" x14ac:dyDescent="0.25">
      <c r="C113" s="211" t="s">
        <v>2</v>
      </c>
      <c r="D113" s="212"/>
      <c r="E113" s="213"/>
      <c r="F113" s="214" t="s">
        <v>3</v>
      </c>
      <c r="G113" s="215"/>
      <c r="H113" s="216"/>
      <c r="I113" s="214" t="s">
        <v>154</v>
      </c>
      <c r="J113" s="215"/>
      <c r="K113" s="216"/>
      <c r="L113" s="214" t="s">
        <v>4</v>
      </c>
      <c r="M113" s="215"/>
      <c r="N113" s="216"/>
      <c r="O113" s="214" t="s">
        <v>5</v>
      </c>
      <c r="P113" s="215"/>
      <c r="Q113" s="216"/>
      <c r="R113" s="220" t="s">
        <v>6</v>
      </c>
      <c r="S113" s="221"/>
      <c r="T113" s="222"/>
      <c r="U113" s="220" t="s">
        <v>35</v>
      </c>
      <c r="V113" s="221"/>
      <c r="W113" s="222"/>
      <c r="X113" s="217" t="s">
        <v>8</v>
      </c>
      <c r="Y113" s="218"/>
      <c r="Z113" s="219"/>
      <c r="AA113" s="220" t="s">
        <v>9</v>
      </c>
      <c r="AB113" s="221"/>
      <c r="AC113" s="222"/>
    </row>
    <row r="114" spans="2:29" ht="24.75" customHeight="1" thickBot="1" x14ac:dyDescent="0.3">
      <c r="B114" s="46"/>
      <c r="C114" s="249">
        <v>2023</v>
      </c>
      <c r="D114" s="223"/>
      <c r="E114" s="224"/>
      <c r="F114" s="225">
        <v>2023</v>
      </c>
      <c r="G114" s="226"/>
      <c r="H114" s="227"/>
      <c r="I114" s="225">
        <v>2023</v>
      </c>
      <c r="J114" s="226"/>
      <c r="K114" s="227"/>
      <c r="L114" s="225">
        <v>2023</v>
      </c>
      <c r="M114" s="226"/>
      <c r="N114" s="227"/>
      <c r="O114" s="225">
        <v>2021</v>
      </c>
      <c r="P114" s="226"/>
      <c r="Q114" s="227"/>
      <c r="R114" s="228" t="s">
        <v>153</v>
      </c>
      <c r="S114" s="229"/>
      <c r="T114" s="2" t="s">
        <v>151</v>
      </c>
      <c r="U114" s="228" t="s">
        <v>10</v>
      </c>
      <c r="V114" s="229"/>
      <c r="W114" s="2" t="s">
        <v>151</v>
      </c>
      <c r="X114" s="228" t="s">
        <v>10</v>
      </c>
      <c r="Y114" s="229"/>
      <c r="Z114" s="2" t="s">
        <v>151</v>
      </c>
      <c r="AA114" s="228" t="s">
        <v>10</v>
      </c>
      <c r="AB114" s="229"/>
      <c r="AC114" s="2" t="s">
        <v>151</v>
      </c>
    </row>
    <row r="115" spans="2:29" ht="15.75" customHeight="1" thickBot="1" x14ac:dyDescent="0.3">
      <c r="B115" s="3" t="s">
        <v>36</v>
      </c>
      <c r="C115" s="48" t="s">
        <v>153</v>
      </c>
      <c r="D115" s="49" t="s">
        <v>11</v>
      </c>
      <c r="E115" s="50" t="s">
        <v>12</v>
      </c>
      <c r="F115" s="54" t="s">
        <v>13</v>
      </c>
      <c r="G115" s="52" t="s">
        <v>14</v>
      </c>
      <c r="H115" s="53" t="s">
        <v>15</v>
      </c>
      <c r="I115" s="54" t="s">
        <v>13</v>
      </c>
      <c r="J115" s="52" t="s">
        <v>14</v>
      </c>
      <c r="K115" s="53" t="s">
        <v>15</v>
      </c>
      <c r="L115" s="54" t="s">
        <v>13</v>
      </c>
      <c r="M115" s="52" t="s">
        <v>14</v>
      </c>
      <c r="N115" s="53" t="s">
        <v>15</v>
      </c>
      <c r="O115" s="54" t="s">
        <v>13</v>
      </c>
      <c r="P115" s="52" t="s">
        <v>14</v>
      </c>
      <c r="Q115" s="53" t="s">
        <v>15</v>
      </c>
      <c r="R115" s="51" t="s">
        <v>13</v>
      </c>
      <c r="S115" s="55" t="s">
        <v>14</v>
      </c>
      <c r="T115" s="56" t="s">
        <v>47</v>
      </c>
      <c r="U115" s="51" t="s">
        <v>13</v>
      </c>
      <c r="V115" s="55" t="s">
        <v>14</v>
      </c>
      <c r="W115" s="56" t="s">
        <v>47</v>
      </c>
      <c r="X115" s="51" t="s">
        <v>13</v>
      </c>
      <c r="Y115" s="55" t="s">
        <v>14</v>
      </c>
      <c r="Z115" s="56" t="s">
        <v>47</v>
      </c>
      <c r="AA115" s="51" t="s">
        <v>13</v>
      </c>
      <c r="AB115" s="55" t="s">
        <v>14</v>
      </c>
      <c r="AC115" s="56" t="s">
        <v>47</v>
      </c>
    </row>
    <row r="116" spans="2:29" x14ac:dyDescent="0.25">
      <c r="B116" s="6" t="s">
        <v>16</v>
      </c>
      <c r="C116" s="140">
        <f>C12</f>
        <v>477</v>
      </c>
      <c r="D116" s="141">
        <f t="shared" ref="D116:S116" si="23">D9</f>
        <v>70.400000000000006</v>
      </c>
      <c r="E116" s="141">
        <f t="shared" si="23"/>
        <v>29.6</v>
      </c>
      <c r="F116" s="142">
        <f t="shared" ref="F116:O116" si="24">F12</f>
        <v>10</v>
      </c>
      <c r="G116" s="143">
        <f t="shared" si="24"/>
        <v>0</v>
      </c>
      <c r="H116" s="144">
        <f t="shared" si="24"/>
        <v>10</v>
      </c>
      <c r="I116" s="142">
        <f t="shared" si="24"/>
        <v>1</v>
      </c>
      <c r="J116" s="143">
        <f t="shared" si="24"/>
        <v>0</v>
      </c>
      <c r="K116" s="144">
        <f t="shared" si="24"/>
        <v>1</v>
      </c>
      <c r="L116" s="142">
        <f t="shared" si="24"/>
        <v>940</v>
      </c>
      <c r="M116" s="143">
        <f t="shared" si="24"/>
        <v>155</v>
      </c>
      <c r="N116" s="144">
        <f t="shared" si="24"/>
        <v>1095</v>
      </c>
      <c r="O116" s="142">
        <f t="shared" si="24"/>
        <v>0</v>
      </c>
      <c r="P116" s="143">
        <v>12</v>
      </c>
      <c r="Q116" s="144">
        <f>Q12</f>
        <v>0</v>
      </c>
      <c r="R116" s="145">
        <f>R9</f>
        <v>25.066844919786092</v>
      </c>
      <c r="S116" s="146">
        <f t="shared" si="23"/>
        <v>0</v>
      </c>
      <c r="T116" s="147">
        <f t="shared" ref="T116:AC116" si="25">T12</f>
        <v>2.0964360587002098</v>
      </c>
      <c r="U116" s="146">
        <f t="shared" si="25"/>
        <v>16.301528121332304</v>
      </c>
      <c r="V116" s="146">
        <f t="shared" si="25"/>
        <v>0</v>
      </c>
      <c r="W116" s="147">
        <f t="shared" si="25"/>
        <v>13.3</v>
      </c>
      <c r="X116" s="145">
        <f t="shared" si="25"/>
        <v>1.5</v>
      </c>
      <c r="Y116" s="146">
        <f t="shared" si="25"/>
        <v>1.1000000000000001</v>
      </c>
      <c r="Z116" s="148">
        <f t="shared" si="25"/>
        <v>1.5</v>
      </c>
      <c r="AA116" s="149">
        <f t="shared" si="25"/>
        <v>32.6</v>
      </c>
      <c r="AB116" s="146">
        <f t="shared" si="25"/>
        <v>0</v>
      </c>
      <c r="AC116" s="150">
        <f t="shared" si="25"/>
        <v>26.6</v>
      </c>
    </row>
    <row r="117" spans="2:29" x14ac:dyDescent="0.25">
      <c r="B117" s="6" t="s">
        <v>37</v>
      </c>
      <c r="C117" s="151">
        <f>C47</f>
        <v>490119</v>
      </c>
      <c r="D117" s="152">
        <f t="shared" ref="D117:AC117" si="26">D47</f>
        <v>68.3</v>
      </c>
      <c r="E117" s="152">
        <f t="shared" si="26"/>
        <v>31.7</v>
      </c>
      <c r="F117" s="151">
        <f t="shared" si="26"/>
        <v>9426</v>
      </c>
      <c r="G117" s="153">
        <f t="shared" si="26"/>
        <v>2588</v>
      </c>
      <c r="H117" s="153">
        <f>H47</f>
        <v>12014</v>
      </c>
      <c r="I117" s="151">
        <f t="shared" si="26"/>
        <v>731</v>
      </c>
      <c r="J117" s="153">
        <f t="shared" si="26"/>
        <v>221</v>
      </c>
      <c r="K117" s="153">
        <f t="shared" si="26"/>
        <v>952</v>
      </c>
      <c r="L117" s="151">
        <f t="shared" si="26"/>
        <v>810691</v>
      </c>
      <c r="M117" s="153">
        <f t="shared" si="26"/>
        <v>255601</v>
      </c>
      <c r="N117" s="153">
        <f t="shared" si="26"/>
        <v>1066292</v>
      </c>
      <c r="O117" s="151">
        <f t="shared" si="26"/>
        <v>18</v>
      </c>
      <c r="P117" s="153">
        <f t="shared" si="26"/>
        <v>1</v>
      </c>
      <c r="Q117" s="153">
        <f t="shared" si="26"/>
        <v>19</v>
      </c>
      <c r="R117" s="154">
        <f t="shared" si="26"/>
        <v>28.158219692168643</v>
      </c>
      <c r="S117" s="155">
        <f t="shared" si="26"/>
        <v>16.657256410972824</v>
      </c>
      <c r="T117" s="156">
        <f>T47</f>
        <v>1.9423854206835482</v>
      </c>
      <c r="U117" s="157">
        <f t="shared" si="26"/>
        <v>15.875931643554372</v>
      </c>
      <c r="V117" s="158">
        <f t="shared" si="26"/>
        <v>10.50652969530627</v>
      </c>
      <c r="W117" s="156">
        <f t="shared" si="26"/>
        <v>14.3</v>
      </c>
      <c r="X117" s="159">
        <f t="shared" si="26"/>
        <v>1.4</v>
      </c>
      <c r="Y117" s="160">
        <f t="shared" si="26"/>
        <v>1</v>
      </c>
      <c r="Z117" s="161">
        <f t="shared" si="26"/>
        <v>1.4</v>
      </c>
      <c r="AA117" s="149">
        <f t="shared" si="26"/>
        <v>15.1</v>
      </c>
      <c r="AB117" s="162">
        <f t="shared" si="26"/>
        <v>8.6999999999999993</v>
      </c>
      <c r="AC117" s="150">
        <f t="shared" si="26"/>
        <v>13.2</v>
      </c>
    </row>
    <row r="118" spans="2:29" x14ac:dyDescent="0.25">
      <c r="B118" s="6" t="s">
        <v>25</v>
      </c>
      <c r="C118" s="151">
        <f>C51</f>
        <v>208993</v>
      </c>
      <c r="D118" s="152">
        <f t="shared" ref="D118:E119" si="27">D48</f>
        <v>72</v>
      </c>
      <c r="E118" s="152">
        <f t="shared" si="27"/>
        <v>28</v>
      </c>
      <c r="F118" s="151">
        <f t="shared" ref="F118:Q118" si="28">F51</f>
        <v>9698</v>
      </c>
      <c r="G118" s="153">
        <f t="shared" si="28"/>
        <v>184</v>
      </c>
      <c r="H118" s="153">
        <f t="shared" si="28"/>
        <v>9882</v>
      </c>
      <c r="I118" s="151">
        <f t="shared" si="28"/>
        <v>753</v>
      </c>
      <c r="J118" s="153">
        <f t="shared" si="28"/>
        <v>15</v>
      </c>
      <c r="K118" s="153">
        <f t="shared" si="28"/>
        <v>768</v>
      </c>
      <c r="L118" s="151">
        <f t="shared" si="28"/>
        <v>930508</v>
      </c>
      <c r="M118" s="153">
        <f t="shared" si="28"/>
        <v>18610</v>
      </c>
      <c r="N118" s="153">
        <f t="shared" si="28"/>
        <v>949118</v>
      </c>
      <c r="O118" s="151">
        <f t="shared" si="28"/>
        <v>20</v>
      </c>
      <c r="P118" s="153">
        <f t="shared" si="28"/>
        <v>0</v>
      </c>
      <c r="Q118" s="153">
        <f t="shared" si="28"/>
        <v>20</v>
      </c>
      <c r="R118" s="154">
        <f t="shared" ref="R118:S118" si="29">R48</f>
        <v>40.538086342880867</v>
      </c>
      <c r="S118" s="155">
        <f t="shared" si="29"/>
        <v>5.2815335349581929</v>
      </c>
      <c r="T118" s="156">
        <f t="shared" ref="T118:AC118" si="30">T51</f>
        <v>3.6747642265530422</v>
      </c>
      <c r="U118" s="157">
        <f t="shared" si="30"/>
        <v>34.821769827620635</v>
      </c>
      <c r="V118" s="158">
        <f t="shared" si="30"/>
        <v>4.7756066098827379</v>
      </c>
      <c r="W118" s="156">
        <f t="shared" si="30"/>
        <v>31.1</v>
      </c>
      <c r="X118" s="159">
        <f t="shared" si="30"/>
        <v>3.3</v>
      </c>
      <c r="Y118" s="160">
        <f t="shared" si="30"/>
        <v>0.5</v>
      </c>
      <c r="Z118" s="161">
        <f t="shared" si="30"/>
        <v>3</v>
      </c>
      <c r="AA118" s="149">
        <f t="shared" si="30"/>
        <v>37.200000000000003</v>
      </c>
      <c r="AB118" s="162">
        <f t="shared" si="30"/>
        <v>3.7</v>
      </c>
      <c r="AC118" s="150">
        <f t="shared" si="30"/>
        <v>33.200000000000003</v>
      </c>
    </row>
    <row r="119" spans="2:29" x14ac:dyDescent="0.25">
      <c r="B119" s="6" t="s">
        <v>26</v>
      </c>
      <c r="C119" s="151">
        <f>C55</f>
        <v>380488</v>
      </c>
      <c r="D119" s="152">
        <f t="shared" si="27"/>
        <v>86.3</v>
      </c>
      <c r="E119" s="152">
        <f t="shared" si="27"/>
        <v>13.7</v>
      </c>
      <c r="F119" s="151">
        <f t="shared" ref="F119:Q119" si="31">F55</f>
        <v>6742</v>
      </c>
      <c r="G119" s="153">
        <f t="shared" si="31"/>
        <v>4096</v>
      </c>
      <c r="H119" s="153">
        <f t="shared" si="31"/>
        <v>10838</v>
      </c>
      <c r="I119" s="151">
        <f t="shared" si="31"/>
        <v>399</v>
      </c>
      <c r="J119" s="153">
        <f t="shared" si="31"/>
        <v>323</v>
      </c>
      <c r="K119" s="153">
        <f t="shared" si="31"/>
        <v>722</v>
      </c>
      <c r="L119" s="151">
        <f t="shared" si="31"/>
        <v>547171</v>
      </c>
      <c r="M119" s="153">
        <f t="shared" si="31"/>
        <v>421403</v>
      </c>
      <c r="N119" s="153">
        <f t="shared" si="31"/>
        <v>968574</v>
      </c>
      <c r="O119" s="151">
        <f t="shared" si="31"/>
        <v>9</v>
      </c>
      <c r="P119" s="153">
        <f t="shared" si="31"/>
        <v>2</v>
      </c>
      <c r="Q119" s="153">
        <f t="shared" si="31"/>
        <v>11</v>
      </c>
      <c r="R119" s="154">
        <f t="shared" ref="R119:S119" si="32">R49</f>
        <v>31.089706099140855</v>
      </c>
      <c r="S119" s="155">
        <f t="shared" si="32"/>
        <v>2.4987873072849336</v>
      </c>
      <c r="T119" s="156">
        <f t="shared" ref="T119:AC119" si="33">T55</f>
        <v>1.8975631294548054</v>
      </c>
      <c r="U119" s="157">
        <f t="shared" si="33"/>
        <v>18.622315865287376</v>
      </c>
      <c r="V119" s="158">
        <f t="shared" si="33"/>
        <v>14.340167071846009</v>
      </c>
      <c r="W119" s="156">
        <f t="shared" si="33"/>
        <v>16.7</v>
      </c>
      <c r="X119" s="159">
        <f t="shared" si="33"/>
        <v>1.5</v>
      </c>
      <c r="Y119" s="160">
        <f t="shared" si="33"/>
        <v>1.5</v>
      </c>
      <c r="Z119" s="161">
        <f t="shared" si="33"/>
        <v>1.5</v>
      </c>
      <c r="AA119" s="149">
        <f t="shared" si="33"/>
        <v>13.1</v>
      </c>
      <c r="AB119" s="162">
        <f t="shared" si="33"/>
        <v>10.8</v>
      </c>
      <c r="AC119" s="150">
        <f t="shared" si="33"/>
        <v>12.1</v>
      </c>
    </row>
    <row r="120" spans="2:29" x14ac:dyDescent="0.25">
      <c r="B120" s="6" t="s">
        <v>38</v>
      </c>
      <c r="C120" s="151">
        <f>C101</f>
        <v>1468729</v>
      </c>
      <c r="D120" s="152">
        <f>D101</f>
        <v>28.9</v>
      </c>
      <c r="E120" s="152">
        <f>E101</f>
        <v>71.099999999999994</v>
      </c>
      <c r="F120" s="151">
        <f>F101</f>
        <v>21615</v>
      </c>
      <c r="G120" s="153">
        <f t="shared" ref="G120:AC120" si="34">G101</f>
        <v>20146</v>
      </c>
      <c r="H120" s="153">
        <f t="shared" si="34"/>
        <v>41761</v>
      </c>
      <c r="I120" s="151">
        <f t="shared" si="34"/>
        <v>1597</v>
      </c>
      <c r="J120" s="153">
        <f t="shared" si="34"/>
        <v>1408</v>
      </c>
      <c r="K120" s="153">
        <f t="shared" si="34"/>
        <v>3005</v>
      </c>
      <c r="L120" s="151">
        <f t="shared" si="34"/>
        <v>2100520</v>
      </c>
      <c r="M120" s="153">
        <f t="shared" si="34"/>
        <v>2027550</v>
      </c>
      <c r="N120" s="153">
        <f t="shared" si="34"/>
        <v>4128070</v>
      </c>
      <c r="O120" s="151">
        <f t="shared" si="34"/>
        <v>33</v>
      </c>
      <c r="P120" s="153">
        <f t="shared" si="34"/>
        <v>3</v>
      </c>
      <c r="Q120" s="153">
        <f t="shared" si="34"/>
        <v>36</v>
      </c>
      <c r="R120" s="154">
        <f>R101</f>
        <v>50.923204718673489</v>
      </c>
      <c r="S120" s="155">
        <f>S101</f>
        <v>19.292013573024185</v>
      </c>
      <c r="T120" s="156">
        <f t="shared" si="34"/>
        <v>2.0459867000651584</v>
      </c>
      <c r="U120" s="157">
        <f>U101</f>
        <v>17.965027235226827</v>
      </c>
      <c r="V120" s="158">
        <f>V101</f>
        <v>15.972031158451442</v>
      </c>
      <c r="W120" s="156">
        <f t="shared" si="34"/>
        <v>16.899999999999999</v>
      </c>
      <c r="X120" s="159">
        <f t="shared" si="34"/>
        <v>1.7</v>
      </c>
      <c r="Y120" s="160">
        <f t="shared" si="34"/>
        <v>1.6</v>
      </c>
      <c r="Z120" s="161">
        <f t="shared" si="34"/>
        <v>1.7</v>
      </c>
      <c r="AA120" s="149">
        <f t="shared" si="34"/>
        <v>16</v>
      </c>
      <c r="AB120" s="162">
        <f t="shared" si="34"/>
        <v>9.4</v>
      </c>
      <c r="AC120" s="150">
        <f t="shared" si="34"/>
        <v>12.6</v>
      </c>
    </row>
    <row r="121" spans="2:29" ht="15.75" thickBot="1" x14ac:dyDescent="0.3">
      <c r="B121" s="13" t="s">
        <v>34</v>
      </c>
      <c r="C121" s="163">
        <f>C102</f>
        <v>0</v>
      </c>
      <c r="D121" s="152" t="s">
        <v>136</v>
      </c>
      <c r="E121" s="152" t="s">
        <v>136</v>
      </c>
      <c r="F121" s="163">
        <v>1</v>
      </c>
      <c r="G121" s="164">
        <v>0</v>
      </c>
      <c r="H121" s="165">
        <v>1</v>
      </c>
      <c r="I121" s="163">
        <v>0</v>
      </c>
      <c r="J121" s="164">
        <v>0</v>
      </c>
      <c r="K121" s="166">
        <v>0</v>
      </c>
      <c r="L121" s="163">
        <f>L102</f>
        <v>13377</v>
      </c>
      <c r="M121" s="164">
        <f t="shared" ref="M121:N121" si="35">M102</f>
        <v>4286</v>
      </c>
      <c r="N121" s="164">
        <f t="shared" si="35"/>
        <v>17663</v>
      </c>
      <c r="O121" s="163">
        <v>0</v>
      </c>
      <c r="P121" s="164">
        <v>0</v>
      </c>
      <c r="Q121" s="165">
        <v>0</v>
      </c>
      <c r="R121" s="163"/>
      <c r="S121" s="164"/>
      <c r="T121" s="165"/>
      <c r="U121" s="167"/>
      <c r="V121" s="167"/>
      <c r="W121" s="168"/>
      <c r="X121" s="169"/>
      <c r="Y121" s="170"/>
      <c r="Z121" s="171"/>
      <c r="AA121" s="172"/>
      <c r="AB121" s="172"/>
      <c r="AC121" s="173"/>
    </row>
    <row r="122" spans="2:29" ht="15.75" thickBot="1" x14ac:dyDescent="0.3">
      <c r="B122" s="9" t="s">
        <v>15</v>
      </c>
      <c r="C122" s="131">
        <f>C103</f>
        <v>2548806</v>
      </c>
      <c r="D122" s="174">
        <f>D103</f>
        <v>49.7</v>
      </c>
      <c r="E122" s="175">
        <f>E103</f>
        <v>50.3</v>
      </c>
      <c r="F122" s="131">
        <f>F103</f>
        <v>47648</v>
      </c>
      <c r="G122" s="133">
        <f t="shared" ref="G122:AC122" si="36">G103</f>
        <v>27067</v>
      </c>
      <c r="H122" s="133">
        <f t="shared" si="36"/>
        <v>74715</v>
      </c>
      <c r="I122" s="131">
        <f t="shared" si="36"/>
        <v>3486</v>
      </c>
      <c r="J122" s="133">
        <f t="shared" si="36"/>
        <v>1969</v>
      </c>
      <c r="K122" s="133">
        <f t="shared" si="36"/>
        <v>5455</v>
      </c>
      <c r="L122" s="131">
        <f t="shared" si="36"/>
        <v>2113897</v>
      </c>
      <c r="M122" s="133">
        <f t="shared" si="36"/>
        <v>2031836</v>
      </c>
      <c r="N122" s="133">
        <f t="shared" si="36"/>
        <v>4145733</v>
      </c>
      <c r="O122" s="131">
        <f t="shared" si="36"/>
        <v>81</v>
      </c>
      <c r="P122" s="133">
        <f t="shared" si="36"/>
        <v>7</v>
      </c>
      <c r="Q122" s="133">
        <f t="shared" si="36"/>
        <v>88</v>
      </c>
      <c r="R122" s="176">
        <f>R103</f>
        <v>37.61417203356595</v>
      </c>
      <c r="S122" s="137">
        <f>S103</f>
        <v>21.112290696426182</v>
      </c>
      <c r="T122" s="177">
        <f t="shared" si="36"/>
        <v>2.1402178117910893</v>
      </c>
      <c r="U122" s="176">
        <f>U103</f>
        <v>19.543438911366398</v>
      </c>
      <c r="V122" s="137">
        <f t="shared" ref="V122:W122" si="37">V103</f>
        <v>14.774948756457205</v>
      </c>
      <c r="W122" s="137">
        <f t="shared" si="37"/>
        <v>17.497624129317117</v>
      </c>
      <c r="X122" s="176">
        <f t="shared" si="36"/>
        <v>1.8</v>
      </c>
      <c r="Y122" s="137">
        <f t="shared" si="36"/>
        <v>1.5</v>
      </c>
      <c r="Z122" s="137">
        <f t="shared" si="36"/>
        <v>1.7</v>
      </c>
      <c r="AA122" s="178">
        <f>AA103</f>
        <v>17.8</v>
      </c>
      <c r="AB122" s="179">
        <f>AB103</f>
        <v>9.5</v>
      </c>
      <c r="AC122" s="180">
        <f t="shared" si="36"/>
        <v>14.2</v>
      </c>
    </row>
    <row r="123" spans="2:29" ht="22.5" x14ac:dyDescent="0.25">
      <c r="B123" s="27" t="s">
        <v>137</v>
      </c>
      <c r="C123" s="27"/>
      <c r="D123" s="27"/>
      <c r="E123" s="27"/>
      <c r="F123" s="27"/>
      <c r="G123" s="27"/>
      <c r="H123" s="27"/>
      <c r="I123" s="27"/>
      <c r="J123" s="27"/>
    </row>
    <row r="124" spans="2:29" x14ac:dyDescent="0.25">
      <c r="B124" s="250" t="s">
        <v>157</v>
      </c>
      <c r="C124" s="250"/>
      <c r="D124" s="250"/>
      <c r="E124" s="250"/>
      <c r="R124" s="22"/>
      <c r="S124" s="22"/>
    </row>
    <row r="125" spans="2:29" x14ac:dyDescent="0.25">
      <c r="B125" s="41" t="s">
        <v>138</v>
      </c>
    </row>
    <row r="126" spans="2:29" x14ac:dyDescent="0.25">
      <c r="B126" s="42" t="s">
        <v>48</v>
      </c>
    </row>
    <row r="127" spans="2:29" x14ac:dyDescent="0.25">
      <c r="B127" s="181" t="s">
        <v>155</v>
      </c>
    </row>
    <row r="128" spans="2:29" x14ac:dyDescent="0.25">
      <c r="B128" s="11" t="s">
        <v>39</v>
      </c>
    </row>
    <row r="129" spans="2:23" x14ac:dyDescent="0.25">
      <c r="B129" s="24"/>
      <c r="C129" s="1" t="s">
        <v>130</v>
      </c>
      <c r="L129" s="1" t="s">
        <v>132</v>
      </c>
      <c r="S129" s="22"/>
    </row>
    <row r="130" spans="2:23" ht="9.75" customHeight="1" thickBot="1" x14ac:dyDescent="0.3">
      <c r="B130" s="24"/>
      <c r="O130" s="22"/>
      <c r="P130" s="22"/>
      <c r="Q130" s="22"/>
      <c r="R130" s="22"/>
      <c r="S130" s="22"/>
    </row>
    <row r="131" spans="2:23" ht="69.75" customHeight="1" thickBot="1" x14ac:dyDescent="0.3">
      <c r="B131" s="24"/>
      <c r="C131" s="240" t="s">
        <v>50</v>
      </c>
      <c r="D131" s="241"/>
      <c r="E131" s="241"/>
      <c r="F131" s="241"/>
      <c r="G131" s="242"/>
      <c r="H131" s="14" t="s">
        <v>40</v>
      </c>
      <c r="I131" s="14" t="s">
        <v>41</v>
      </c>
      <c r="L131" s="240" t="s">
        <v>50</v>
      </c>
      <c r="M131" s="241"/>
      <c r="N131" s="241"/>
      <c r="O131" s="241"/>
      <c r="P131" s="241"/>
      <c r="Q131" s="241"/>
      <c r="R131" s="242"/>
      <c r="S131" s="14" t="s">
        <v>42</v>
      </c>
      <c r="T131" s="14" t="s">
        <v>41</v>
      </c>
    </row>
    <row r="132" spans="2:23" ht="15" customHeight="1" x14ac:dyDescent="0.25">
      <c r="B132" s="24"/>
      <c r="C132" s="182" t="s">
        <v>84</v>
      </c>
      <c r="D132" s="183"/>
      <c r="E132" s="183"/>
      <c r="F132" s="183"/>
      <c r="G132" s="184"/>
      <c r="H132" s="185">
        <f>F50</f>
        <v>8696</v>
      </c>
      <c r="I132" s="16">
        <f>F50/$F$103</f>
        <v>0.18250503693754197</v>
      </c>
      <c r="L132" s="246" t="s">
        <v>122</v>
      </c>
      <c r="M132" s="247"/>
      <c r="N132" s="247"/>
      <c r="O132" s="247"/>
      <c r="P132" s="247"/>
      <c r="Q132" s="247"/>
      <c r="R132" s="248"/>
      <c r="S132" s="15">
        <f>U94</f>
        <v>62.684001154208723</v>
      </c>
      <c r="T132" s="16">
        <f>F94/$F$103</f>
        <v>2.698959032907992E-2</v>
      </c>
      <c r="U132" s="24"/>
    </row>
    <row r="133" spans="2:23" ht="15" customHeight="1" x14ac:dyDescent="0.25">
      <c r="B133" s="24"/>
      <c r="C133" s="186" t="s">
        <v>111</v>
      </c>
      <c r="D133" s="187"/>
      <c r="E133" s="187"/>
      <c r="F133" s="187"/>
      <c r="G133" s="188"/>
      <c r="H133" s="189">
        <f>F81</f>
        <v>5480</v>
      </c>
      <c r="I133" s="18">
        <f>F81/$F$103</f>
        <v>0.11501007387508395</v>
      </c>
      <c r="L133" s="230" t="s">
        <v>134</v>
      </c>
      <c r="M133" s="231"/>
      <c r="N133" s="231"/>
      <c r="O133" s="231"/>
      <c r="P133" s="231"/>
      <c r="Q133" s="231"/>
      <c r="R133" s="232"/>
      <c r="S133" s="17">
        <f>U24</f>
        <v>39.696274313549374</v>
      </c>
      <c r="T133" s="18">
        <f>F24/$F$103</f>
        <v>8.3319341840161175E-3</v>
      </c>
      <c r="U133" s="24"/>
    </row>
    <row r="134" spans="2:23" ht="15" customHeight="1" x14ac:dyDescent="0.25">
      <c r="B134" s="24"/>
      <c r="C134" s="186" t="s">
        <v>90</v>
      </c>
      <c r="D134" s="187"/>
      <c r="E134" s="187"/>
      <c r="F134" s="187"/>
      <c r="G134" s="188"/>
      <c r="H134" s="189">
        <f>F56</f>
        <v>4588</v>
      </c>
      <c r="I134" s="18">
        <f>F56/$F$103</f>
        <v>9.6289456010745469E-2</v>
      </c>
      <c r="L134" s="230" t="str">
        <f>B50</f>
        <v>Travaux de construction spécialisés</v>
      </c>
      <c r="M134" s="231"/>
      <c r="N134" s="231"/>
      <c r="O134" s="231"/>
      <c r="P134" s="231"/>
      <c r="Q134" s="231"/>
      <c r="R134" s="232"/>
      <c r="S134" s="17">
        <f>U50</f>
        <v>37.566837281177953</v>
      </c>
      <c r="T134" s="18">
        <f>F50/$F$103</f>
        <v>0.18250503693754197</v>
      </c>
      <c r="U134" s="24"/>
    </row>
    <row r="135" spans="2:23" ht="15" customHeight="1" x14ac:dyDescent="0.25">
      <c r="B135" s="24"/>
      <c r="C135" s="186" t="s">
        <v>88</v>
      </c>
      <c r="D135" s="187"/>
      <c r="E135" s="187"/>
      <c r="F135" s="187"/>
      <c r="G135" s="188"/>
      <c r="H135" s="189">
        <f>F54</f>
        <v>2750</v>
      </c>
      <c r="I135" s="18">
        <f>F54/$F$103</f>
        <v>5.7714909335124243E-2</v>
      </c>
      <c r="L135" s="230" t="s">
        <v>111</v>
      </c>
      <c r="M135" s="231"/>
      <c r="N135" s="231"/>
      <c r="O135" s="231"/>
      <c r="P135" s="231"/>
      <c r="Q135" s="231"/>
      <c r="R135" s="232"/>
      <c r="S135" s="17">
        <f>U81</f>
        <v>36.087013087378374</v>
      </c>
      <c r="T135" s="18">
        <f>F81/$F$103</f>
        <v>0.11501007387508395</v>
      </c>
      <c r="U135" s="24"/>
    </row>
    <row r="136" spans="2:23" ht="15" customHeight="1" thickBot="1" x14ac:dyDescent="0.3">
      <c r="B136" s="24"/>
      <c r="C136" s="190" t="s">
        <v>87</v>
      </c>
      <c r="D136" s="191"/>
      <c r="E136" s="191"/>
      <c r="F136" s="191"/>
      <c r="G136" s="192"/>
      <c r="H136" s="193">
        <f>F53</f>
        <v>2491</v>
      </c>
      <c r="I136" s="20">
        <f>F53/$F$103</f>
        <v>5.2279214237743454E-2</v>
      </c>
      <c r="L136" s="237" t="s">
        <v>79</v>
      </c>
      <c r="M136" s="238"/>
      <c r="N136" s="238"/>
      <c r="O136" s="238"/>
      <c r="P136" s="238"/>
      <c r="Q136" s="238"/>
      <c r="R136" s="239"/>
      <c r="S136" s="19">
        <f>U46</f>
        <v>34.615709790895039</v>
      </c>
      <c r="T136" s="194">
        <f>F46/$F$103</f>
        <v>1.5740429818670249E-3</v>
      </c>
      <c r="U136" s="24"/>
    </row>
    <row r="137" spans="2:23" ht="15" customHeight="1" x14ac:dyDescent="0.25">
      <c r="B137" s="24"/>
      <c r="C137" s="195" t="s">
        <v>139</v>
      </c>
      <c r="L137" s="196" t="s">
        <v>142</v>
      </c>
      <c r="O137" s="22"/>
      <c r="P137" s="22"/>
      <c r="Q137" s="22"/>
      <c r="R137" s="22"/>
      <c r="S137" s="22"/>
    </row>
    <row r="138" spans="2:23" ht="24" customHeight="1" x14ac:dyDescent="0.25">
      <c r="B138" s="24"/>
      <c r="C138" s="197" t="s">
        <v>43</v>
      </c>
      <c r="D138" s="187"/>
      <c r="E138" s="187"/>
      <c r="F138" s="187"/>
      <c r="G138" s="187"/>
      <c r="H138" s="198"/>
      <c r="I138" s="199"/>
      <c r="L138" s="233" t="s">
        <v>143</v>
      </c>
      <c r="M138" s="233"/>
      <c r="N138" s="233"/>
      <c r="O138" s="233"/>
      <c r="P138" s="233"/>
      <c r="Q138" s="233"/>
      <c r="R138" s="233"/>
      <c r="S138" s="233"/>
      <c r="T138" s="233"/>
      <c r="U138" s="233"/>
      <c r="V138" s="233"/>
      <c r="W138" s="233"/>
    </row>
    <row r="139" spans="2:23" x14ac:dyDescent="0.25">
      <c r="B139" s="24"/>
      <c r="C139" s="197" t="s">
        <v>140</v>
      </c>
      <c r="D139" s="187"/>
      <c r="E139" s="187"/>
      <c r="F139" s="187"/>
      <c r="G139" s="187"/>
      <c r="H139" s="198"/>
      <c r="I139" s="199"/>
      <c r="L139" s="200" t="s">
        <v>48</v>
      </c>
      <c r="O139" s="22"/>
      <c r="P139" s="22"/>
      <c r="Q139" s="22"/>
      <c r="R139" s="22"/>
      <c r="S139" s="22"/>
    </row>
    <row r="140" spans="2:23" x14ac:dyDescent="0.25">
      <c r="B140" s="24"/>
      <c r="C140" s="197" t="s">
        <v>141</v>
      </c>
      <c r="D140" s="187"/>
      <c r="E140" s="187"/>
      <c r="F140" s="187"/>
      <c r="G140" s="187"/>
      <c r="H140" s="198"/>
      <c r="I140" s="199"/>
      <c r="L140" s="200" t="s">
        <v>144</v>
      </c>
      <c r="O140" s="22"/>
      <c r="P140" s="22"/>
      <c r="Q140" s="22"/>
      <c r="R140" s="22"/>
      <c r="S140" s="22"/>
    </row>
    <row r="141" spans="2:23" ht="15.75" customHeight="1" x14ac:dyDescent="0.25">
      <c r="B141" s="24"/>
      <c r="H141" s="201"/>
      <c r="L141" s="200"/>
      <c r="O141" s="22"/>
      <c r="P141" s="22"/>
      <c r="Q141" s="22"/>
      <c r="R141" s="22"/>
      <c r="S141" s="22"/>
    </row>
    <row r="142" spans="2:23" ht="15.75" customHeight="1" x14ac:dyDescent="0.25">
      <c r="B142" s="24"/>
      <c r="C142" s="1" t="s">
        <v>131</v>
      </c>
      <c r="L142" s="1" t="s">
        <v>133</v>
      </c>
      <c r="O142" s="22"/>
      <c r="P142" s="22"/>
      <c r="Q142" s="22"/>
      <c r="R142" s="22"/>
      <c r="S142" s="22"/>
    </row>
    <row r="143" spans="2:23" ht="15.75" customHeight="1" thickBot="1" x14ac:dyDescent="0.3">
      <c r="B143" s="24"/>
      <c r="O143" s="22"/>
      <c r="P143" s="22"/>
      <c r="Q143" s="22"/>
      <c r="R143" s="22"/>
      <c r="S143" s="22"/>
    </row>
    <row r="144" spans="2:23" ht="60.75" thickBot="1" x14ac:dyDescent="0.3">
      <c r="B144" s="24"/>
      <c r="C144" s="240" t="s">
        <v>50</v>
      </c>
      <c r="D144" s="241"/>
      <c r="E144" s="241"/>
      <c r="F144" s="241"/>
      <c r="G144" s="242"/>
      <c r="H144" s="14" t="s">
        <v>44</v>
      </c>
      <c r="I144" s="14" t="s">
        <v>45</v>
      </c>
      <c r="L144" s="240" t="s">
        <v>50</v>
      </c>
      <c r="M144" s="241"/>
      <c r="N144" s="241"/>
      <c r="O144" s="241"/>
      <c r="P144" s="241"/>
      <c r="Q144" s="241"/>
      <c r="R144" s="242"/>
      <c r="S144" s="14" t="s">
        <v>46</v>
      </c>
      <c r="T144" s="14" t="s">
        <v>45</v>
      </c>
    </row>
    <row r="145" spans="2:21" ht="15" customHeight="1" x14ac:dyDescent="0.25">
      <c r="B145" s="24"/>
      <c r="C145" s="182" t="s">
        <v>117</v>
      </c>
      <c r="D145" s="183"/>
      <c r="E145" s="183"/>
      <c r="F145" s="183"/>
      <c r="G145" s="184"/>
      <c r="H145" s="202">
        <f>G89</f>
        <v>3862</v>
      </c>
      <c r="I145" s="16">
        <f>G89/$G$103</f>
        <v>0.1426829718845827</v>
      </c>
      <c r="L145" s="243" t="s">
        <v>117</v>
      </c>
      <c r="M145" s="244"/>
      <c r="N145" s="244"/>
      <c r="O145" s="244"/>
      <c r="P145" s="244"/>
      <c r="Q145" s="244"/>
      <c r="R145" s="245"/>
      <c r="S145" s="15">
        <f>V89</f>
        <v>40.582153799893845</v>
      </c>
      <c r="T145" s="16">
        <f>G89/G103</f>
        <v>0.1426829718845827</v>
      </c>
    </row>
    <row r="146" spans="2:21" x14ac:dyDescent="0.25">
      <c r="B146" s="24"/>
      <c r="C146" s="186" t="s">
        <v>88</v>
      </c>
      <c r="D146" s="187"/>
      <c r="E146" s="187"/>
      <c r="F146" s="187"/>
      <c r="G146" s="188"/>
      <c r="H146" s="202">
        <f>G54</f>
        <v>3476</v>
      </c>
      <c r="I146" s="18">
        <f>G54/$G$103</f>
        <v>0.12842206376768758</v>
      </c>
      <c r="L146" s="35" t="s">
        <v>118</v>
      </c>
      <c r="M146" s="36"/>
      <c r="N146" s="36"/>
      <c r="O146" s="36"/>
      <c r="P146" s="36"/>
      <c r="Q146" s="36"/>
      <c r="R146" s="37"/>
      <c r="S146" s="17">
        <f>V90</f>
        <v>32.988189604014124</v>
      </c>
      <c r="T146" s="18">
        <f>G90/G103</f>
        <v>0.12406251154542432</v>
      </c>
    </row>
    <row r="147" spans="2:21" x14ac:dyDescent="0.25">
      <c r="B147" s="24"/>
      <c r="C147" s="186" t="s">
        <v>118</v>
      </c>
      <c r="D147" s="187"/>
      <c r="E147" s="187"/>
      <c r="F147" s="187"/>
      <c r="G147" s="188"/>
      <c r="H147" s="202">
        <f>G90</f>
        <v>3358</v>
      </c>
      <c r="I147" s="18">
        <f>G90/$G$103</f>
        <v>0.12406251154542432</v>
      </c>
      <c r="L147" s="35" t="s">
        <v>114</v>
      </c>
      <c r="M147" s="36"/>
      <c r="N147" s="36"/>
      <c r="O147" s="36"/>
      <c r="P147" s="36"/>
      <c r="Q147" s="36"/>
      <c r="R147" s="37"/>
      <c r="S147" s="17">
        <f>V84</f>
        <v>32.687277671651557</v>
      </c>
      <c r="T147" s="18">
        <f>G84/G103</f>
        <v>4.0455166808290539E-2</v>
      </c>
      <c r="U147" s="24"/>
    </row>
    <row r="148" spans="2:21" ht="15.75" customHeight="1" x14ac:dyDescent="0.25">
      <c r="B148" s="24"/>
      <c r="C148" s="186" t="s">
        <v>32</v>
      </c>
      <c r="D148" s="187"/>
      <c r="E148" s="187"/>
      <c r="F148" s="187"/>
      <c r="G148" s="188"/>
      <c r="H148" s="202">
        <f>G88</f>
        <v>2383</v>
      </c>
      <c r="I148" s="18">
        <f>H148/$G$103</f>
        <v>8.8040787675028639E-2</v>
      </c>
      <c r="L148" s="35" t="s">
        <v>90</v>
      </c>
      <c r="M148" s="36"/>
      <c r="N148" s="36"/>
      <c r="O148" s="36"/>
      <c r="P148" s="36"/>
      <c r="Q148" s="36"/>
      <c r="R148" s="37"/>
      <c r="S148" s="17">
        <f>V56</f>
        <v>27.687336610245211</v>
      </c>
      <c r="T148" s="18">
        <f>G56/$G$103</f>
        <v>2.405142793807958E-2</v>
      </c>
      <c r="U148" s="24"/>
    </row>
    <row r="149" spans="2:21" ht="15.75" thickBot="1" x14ac:dyDescent="0.3">
      <c r="B149" s="24"/>
      <c r="C149" s="203" t="s">
        <v>111</v>
      </c>
      <c r="D149" s="204"/>
      <c r="E149" s="204"/>
      <c r="F149" s="205"/>
      <c r="G149" s="206"/>
      <c r="H149" s="207">
        <f>G81</f>
        <v>1603</v>
      </c>
      <c r="I149" s="20">
        <f>G81/$G$103</f>
        <v>5.9223408578712083E-2</v>
      </c>
      <c r="L149" s="38" t="s">
        <v>94</v>
      </c>
      <c r="M149" s="39"/>
      <c r="N149" s="39"/>
      <c r="O149" s="39"/>
      <c r="P149" s="39"/>
      <c r="Q149" s="39"/>
      <c r="R149" s="40"/>
      <c r="S149" s="19">
        <f>V60</f>
        <v>27.630383168990253</v>
      </c>
      <c r="T149" s="20">
        <f>G60/G103</f>
        <v>1.3300328813684561E-2</v>
      </c>
    </row>
    <row r="150" spans="2:21" x14ac:dyDescent="0.25">
      <c r="B150" s="24"/>
      <c r="C150" s="195" t="s">
        <v>145</v>
      </c>
      <c r="L150" s="196" t="s">
        <v>148</v>
      </c>
      <c r="P150" s="22"/>
      <c r="Q150" s="22"/>
      <c r="R150" s="22"/>
      <c r="S150" s="22"/>
    </row>
    <row r="151" spans="2:21" ht="15" customHeight="1" x14ac:dyDescent="0.25">
      <c r="B151" s="24"/>
      <c r="C151" s="197" t="s">
        <v>43</v>
      </c>
      <c r="L151" s="200" t="s">
        <v>149</v>
      </c>
      <c r="P151" s="22"/>
      <c r="Q151" s="22"/>
      <c r="R151" s="22"/>
      <c r="S151" s="22"/>
    </row>
    <row r="152" spans="2:21" x14ac:dyDescent="0.25">
      <c r="B152" s="24"/>
      <c r="C152" s="197" t="s">
        <v>146</v>
      </c>
      <c r="L152" s="200" t="s">
        <v>48</v>
      </c>
      <c r="P152" s="22"/>
      <c r="Q152" s="22"/>
      <c r="R152" s="22"/>
      <c r="S152" s="22"/>
    </row>
    <row r="153" spans="2:21" x14ac:dyDescent="0.25">
      <c r="B153" s="24"/>
      <c r="C153" s="197" t="s">
        <v>147</v>
      </c>
      <c r="L153" s="200" t="s">
        <v>150</v>
      </c>
      <c r="P153" s="22"/>
      <c r="Q153" s="22"/>
      <c r="R153" s="22"/>
      <c r="S153" s="22"/>
    </row>
    <row r="154" spans="2:21" x14ac:dyDescent="0.25">
      <c r="B154" s="24"/>
      <c r="C154" s="197"/>
      <c r="L154" s="200"/>
      <c r="O154" s="200"/>
      <c r="S154" s="22"/>
    </row>
    <row r="155" spans="2:21" x14ac:dyDescent="0.25">
      <c r="B155" s="24"/>
      <c r="C155" s="197"/>
      <c r="L155" s="200"/>
      <c r="S155" s="22"/>
    </row>
    <row r="156" spans="2:21" ht="15.75" thickBot="1" x14ac:dyDescent="0.3">
      <c r="B156" s="24"/>
      <c r="F156" s="197"/>
      <c r="L156" s="200"/>
      <c r="S156" s="22"/>
    </row>
    <row r="157" spans="2:21" ht="408.75" customHeight="1" x14ac:dyDescent="0.25">
      <c r="B157" s="234" t="s">
        <v>156</v>
      </c>
      <c r="F157" s="197"/>
      <c r="S157" s="22"/>
    </row>
    <row r="158" spans="2:21" ht="15" customHeight="1" x14ac:dyDescent="0.25">
      <c r="B158" s="235"/>
      <c r="F158" s="197"/>
      <c r="S158" s="22"/>
    </row>
    <row r="159" spans="2:21" x14ac:dyDescent="0.25">
      <c r="B159" s="235"/>
      <c r="F159" s="197"/>
      <c r="S159" s="22"/>
    </row>
    <row r="160" spans="2:21" x14ac:dyDescent="0.25">
      <c r="B160" s="235"/>
      <c r="F160" s="197"/>
      <c r="S160" s="22"/>
    </row>
    <row r="161" spans="2:19" x14ac:dyDescent="0.25">
      <c r="B161" s="235"/>
      <c r="F161" s="197"/>
      <c r="S161" s="22"/>
    </row>
    <row r="162" spans="2:19" x14ac:dyDescent="0.25">
      <c r="B162" s="235"/>
      <c r="F162" s="197"/>
      <c r="S162" s="22"/>
    </row>
    <row r="163" spans="2:19" x14ac:dyDescent="0.25">
      <c r="B163" s="235"/>
      <c r="F163" s="197"/>
      <c r="S163" s="22"/>
    </row>
    <row r="164" spans="2:19" x14ac:dyDescent="0.25">
      <c r="B164" s="235"/>
      <c r="F164" s="197"/>
      <c r="S164" s="22"/>
    </row>
    <row r="165" spans="2:19" x14ac:dyDescent="0.25">
      <c r="B165" s="235"/>
      <c r="F165" s="197"/>
    </row>
    <row r="166" spans="2:19" x14ac:dyDescent="0.25">
      <c r="B166" s="235"/>
      <c r="F166" s="197"/>
    </row>
    <row r="167" spans="2:19" x14ac:dyDescent="0.25">
      <c r="B167" s="235"/>
      <c r="F167" s="197"/>
      <c r="M167" s="22"/>
      <c r="N167" s="22"/>
      <c r="O167" s="22"/>
      <c r="P167" s="22"/>
      <c r="Q167" s="22"/>
      <c r="R167" s="22"/>
      <c r="S167" s="22"/>
    </row>
    <row r="168" spans="2:19" x14ac:dyDescent="0.25">
      <c r="B168" s="235"/>
      <c r="F168" s="197"/>
      <c r="M168" s="22"/>
      <c r="N168" s="22"/>
      <c r="O168" s="22"/>
      <c r="P168" s="22"/>
      <c r="Q168" s="22"/>
      <c r="R168" s="22"/>
      <c r="S168" s="22"/>
    </row>
    <row r="169" spans="2:19" x14ac:dyDescent="0.25">
      <c r="B169" s="235"/>
      <c r="F169" s="197"/>
      <c r="M169" s="22"/>
      <c r="N169" s="22"/>
      <c r="O169" s="22"/>
      <c r="P169" s="22"/>
      <c r="Q169" s="22"/>
      <c r="R169" s="22"/>
      <c r="S169" s="22"/>
    </row>
    <row r="170" spans="2:19" x14ac:dyDescent="0.25">
      <c r="B170" s="235"/>
      <c r="F170" s="197"/>
      <c r="M170" s="22"/>
      <c r="N170" s="22"/>
      <c r="O170" s="22"/>
      <c r="P170" s="22"/>
      <c r="Q170" s="22"/>
      <c r="R170" s="22"/>
      <c r="S170" s="22"/>
    </row>
    <row r="171" spans="2:19" x14ac:dyDescent="0.25">
      <c r="B171" s="235"/>
      <c r="F171" s="197"/>
      <c r="M171" s="22"/>
      <c r="N171" s="22"/>
      <c r="O171" s="22"/>
      <c r="P171" s="22"/>
      <c r="Q171" s="22"/>
      <c r="R171" s="22"/>
      <c r="S171" s="22"/>
    </row>
    <row r="172" spans="2:19" x14ac:dyDescent="0.25">
      <c r="B172" s="235"/>
      <c r="F172" s="197"/>
      <c r="M172" s="22"/>
      <c r="N172" s="22"/>
      <c r="O172" s="22"/>
      <c r="P172" s="22"/>
      <c r="Q172" s="22"/>
      <c r="R172" s="22"/>
      <c r="S172" s="22"/>
    </row>
    <row r="173" spans="2:19" x14ac:dyDescent="0.25">
      <c r="B173" s="235"/>
      <c r="F173" s="197"/>
      <c r="M173" s="22"/>
      <c r="N173" s="22"/>
      <c r="O173" s="22"/>
      <c r="P173" s="22"/>
      <c r="Q173" s="22"/>
      <c r="R173" s="22"/>
      <c r="S173" s="22"/>
    </row>
    <row r="174" spans="2:19" x14ac:dyDescent="0.25">
      <c r="B174" s="235"/>
      <c r="F174" s="197"/>
      <c r="M174" s="22"/>
      <c r="N174" s="22"/>
      <c r="O174" s="22"/>
      <c r="P174" s="22"/>
      <c r="Q174" s="22"/>
      <c r="R174" s="22"/>
      <c r="S174" s="22"/>
    </row>
    <row r="175" spans="2:19" x14ac:dyDescent="0.25">
      <c r="B175" s="235"/>
      <c r="F175" s="197"/>
      <c r="M175" s="22"/>
      <c r="N175" s="22"/>
      <c r="O175" s="22"/>
      <c r="P175" s="22"/>
      <c r="Q175" s="22"/>
      <c r="R175" s="22"/>
      <c r="S175" s="22"/>
    </row>
    <row r="176" spans="2:19" x14ac:dyDescent="0.25">
      <c r="B176" s="235"/>
      <c r="F176" s="197"/>
      <c r="M176" s="22"/>
      <c r="N176" s="22"/>
      <c r="O176" s="22"/>
      <c r="P176" s="22"/>
      <c r="Q176" s="22"/>
      <c r="R176" s="22"/>
      <c r="S176" s="22"/>
    </row>
    <row r="177" spans="2:19" x14ac:dyDescent="0.25">
      <c r="B177" s="235"/>
      <c r="F177" s="197"/>
      <c r="M177" s="22"/>
      <c r="N177" s="22"/>
      <c r="O177" s="22"/>
      <c r="P177" s="22"/>
      <c r="Q177" s="22"/>
      <c r="R177" s="22"/>
      <c r="S177" s="22"/>
    </row>
    <row r="178" spans="2:19" x14ac:dyDescent="0.25">
      <c r="B178" s="235"/>
      <c r="F178" s="197"/>
      <c r="M178" s="22"/>
      <c r="N178" s="22"/>
      <c r="O178" s="22"/>
      <c r="P178" s="22"/>
      <c r="Q178" s="22"/>
      <c r="R178" s="22"/>
      <c r="S178" s="22"/>
    </row>
    <row r="179" spans="2:19" x14ac:dyDescent="0.25">
      <c r="B179" s="235"/>
      <c r="F179" s="197"/>
      <c r="M179" s="22"/>
      <c r="N179" s="22"/>
      <c r="O179" s="22"/>
      <c r="P179" s="22"/>
      <c r="Q179" s="22"/>
      <c r="R179" s="22"/>
      <c r="S179" s="22"/>
    </row>
    <row r="180" spans="2:19" x14ac:dyDescent="0.25">
      <c r="B180" s="235"/>
      <c r="F180" s="197"/>
    </row>
    <row r="181" spans="2:19" x14ac:dyDescent="0.25">
      <c r="B181" s="235"/>
      <c r="F181" s="197"/>
    </row>
    <row r="182" spans="2:19" ht="15.75" thickBot="1" x14ac:dyDescent="0.3">
      <c r="B182" s="236"/>
      <c r="F182" s="197"/>
    </row>
    <row r="183" spans="2:19" x14ac:dyDescent="0.25">
      <c r="F183" s="197"/>
    </row>
    <row r="184" spans="2:19" x14ac:dyDescent="0.25">
      <c r="F184" s="197"/>
    </row>
    <row r="185" spans="2:19" x14ac:dyDescent="0.25">
      <c r="F185" s="197"/>
    </row>
  </sheetData>
  <mergeCells count="51">
    <mergeCell ref="C114:E114"/>
    <mergeCell ref="B105:E105"/>
    <mergeCell ref="B124:E124"/>
    <mergeCell ref="B157:B182"/>
    <mergeCell ref="L136:R136"/>
    <mergeCell ref="L144:R144"/>
    <mergeCell ref="L145:R145"/>
    <mergeCell ref="C113:E113"/>
    <mergeCell ref="F113:H113"/>
    <mergeCell ref="F114:H114"/>
    <mergeCell ref="I113:K113"/>
    <mergeCell ref="I114:K114"/>
    <mergeCell ref="C131:G131"/>
    <mergeCell ref="C144:G144"/>
    <mergeCell ref="L131:R131"/>
    <mergeCell ref="L132:R132"/>
    <mergeCell ref="L133:R133"/>
    <mergeCell ref="L134:R134"/>
    <mergeCell ref="L135:R135"/>
    <mergeCell ref="L138:W138"/>
    <mergeCell ref="X114:Y114"/>
    <mergeCell ref="AA114:AB114"/>
    <mergeCell ref="AA113:AC113"/>
    <mergeCell ref="R114:S114"/>
    <mergeCell ref="L113:N113"/>
    <mergeCell ref="O113:Q113"/>
    <mergeCell ref="R113:T113"/>
    <mergeCell ref="U113:W113"/>
    <mergeCell ref="X113:Z113"/>
    <mergeCell ref="L114:N114"/>
    <mergeCell ref="O114:Q114"/>
    <mergeCell ref="U114:V114"/>
    <mergeCell ref="X6:Z6"/>
    <mergeCell ref="AA6:AC6"/>
    <mergeCell ref="F7:H7"/>
    <mergeCell ref="I7:K7"/>
    <mergeCell ref="L7:N7"/>
    <mergeCell ref="O7:Q7"/>
    <mergeCell ref="R7:S7"/>
    <mergeCell ref="O6:Q6"/>
    <mergeCell ref="U7:V7"/>
    <mergeCell ref="X7:Y7"/>
    <mergeCell ref="AA7:AB7"/>
    <mergeCell ref="R6:T6"/>
    <mergeCell ref="U6:W6"/>
    <mergeCell ref="C7:E7"/>
    <mergeCell ref="C1:I1"/>
    <mergeCell ref="C6:E6"/>
    <mergeCell ref="F6:H6"/>
    <mergeCell ref="I6:K6"/>
    <mergeCell ref="L6:N6"/>
  </mergeCells>
  <pageMargins left="0.7" right="0.7" top="0.75" bottom="0.75" header="0.3" footer="0.3"/>
  <pageSetup paperSize="9" orientation="portrait" r:id="rId1"/>
  <ignoredErrors>
    <ignoredError sqref="N47 N51 N55 N101 F116 I118:Q118 T116 T118:T119 U118:AC118" formula="1"/>
    <ignoredError sqref="O47:P4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GRAFF Didier (DR-ARA)</dc:creator>
  <cp:lastModifiedBy>SINCEUX, Margaux (DREETS-ARA)</cp:lastModifiedBy>
  <cp:lastPrinted>2023-04-26T14:13:28Z</cp:lastPrinted>
  <dcterms:created xsi:type="dcterms:W3CDTF">2022-12-19T14:16:40Z</dcterms:created>
  <dcterms:modified xsi:type="dcterms:W3CDTF">2026-04-21T13:37:27Z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2025-08-06T08:10:38Z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3b134a06-f4eb-4caf-96e9-198231ea132d</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