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EPES\10 Travail\Santé au travail\PRST4\Diagnostic_ARA\Sinistralité\AT\MAJ 2025\"/>
    </mc:Choice>
  </mc:AlternateContent>
  <xr:revisionPtr revIDLastSave="0" documentId="13_ncr:1_{129B3A34-DF13-4252-9636-618CBCBC49C6}" xr6:coauthVersionLast="47" xr6:coauthVersionMax="47" xr10:uidLastSave="{00000000-0000-0000-0000-000000000000}"/>
  <bookViews>
    <workbookView xWindow="-120" yWindow="-120" windowWidth="29040" windowHeight="15720" xr2:uid="{89C86749-6E98-4877-AA2F-8A5F7E82DF05}"/>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1" i="1"/>
  <c r="M16" i="1"/>
  <c r="M18" i="1"/>
  <c r="M19" i="1"/>
  <c r="M21" i="1"/>
  <c r="M22" i="1"/>
  <c r="M23" i="1"/>
  <c r="M24" i="1"/>
  <c r="M25" i="1"/>
  <c r="M26" i="1"/>
  <c r="M27" i="1"/>
  <c r="M28" i="1"/>
  <c r="M29" i="1"/>
  <c r="M30" i="1"/>
  <c r="M31" i="1"/>
  <c r="M32" i="1"/>
  <c r="M33" i="1"/>
  <c r="M34" i="1"/>
  <c r="M35" i="1"/>
  <c r="M36" i="1"/>
  <c r="M37" i="1"/>
  <c r="M38" i="1"/>
  <c r="M39" i="1"/>
  <c r="M40" i="1"/>
  <c r="M41" i="1"/>
  <c r="M42" i="1"/>
  <c r="M43" i="1"/>
  <c r="M44" i="1"/>
  <c r="M45" i="1"/>
  <c r="M46" i="1"/>
  <c r="M48" i="1"/>
  <c r="M49" i="1"/>
  <c r="M50" i="1"/>
  <c r="M52" i="1"/>
  <c r="M53" i="1"/>
  <c r="M54"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 i="1"/>
  <c r="L9" i="1"/>
  <c r="L10" i="1"/>
  <c r="L11" i="1"/>
  <c r="L16" i="1"/>
  <c r="L18" i="1"/>
  <c r="L19" i="1"/>
  <c r="L21" i="1"/>
  <c r="L22" i="1"/>
  <c r="L23" i="1"/>
  <c r="L24" i="1"/>
  <c r="L25" i="1"/>
  <c r="L26" i="1"/>
  <c r="L27" i="1"/>
  <c r="L28" i="1"/>
  <c r="L29" i="1"/>
  <c r="L30" i="1"/>
  <c r="L31" i="1"/>
  <c r="L32" i="1"/>
  <c r="L33" i="1"/>
  <c r="L34" i="1"/>
  <c r="L35" i="1"/>
  <c r="L36" i="1"/>
  <c r="L37" i="1"/>
  <c r="L38" i="1"/>
  <c r="L39" i="1"/>
  <c r="L40" i="1"/>
  <c r="L41" i="1"/>
  <c r="L42" i="1"/>
  <c r="L43" i="1"/>
  <c r="L44" i="1"/>
  <c r="L45" i="1"/>
  <c r="L46" i="1"/>
  <c r="L48" i="1"/>
  <c r="L49" i="1"/>
  <c r="L50" i="1"/>
  <c r="L52" i="1"/>
  <c r="L53" i="1"/>
  <c r="L54"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F12" i="1" l="1"/>
  <c r="L12" i="1" s="1"/>
  <c r="F47" i="1"/>
  <c r="L47" i="1" s="1"/>
  <c r="F51" i="1"/>
  <c r="L51" i="1" s="1"/>
  <c r="F55" i="1"/>
  <c r="L55" i="1" s="1"/>
  <c r="J101" i="1" l="1"/>
  <c r="I101" i="1"/>
  <c r="K99" i="1" l="1"/>
  <c r="K98"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56" i="1"/>
  <c r="J55" i="1"/>
  <c r="I55" i="1"/>
  <c r="K53" i="1"/>
  <c r="K54" i="1"/>
  <c r="K52" i="1"/>
  <c r="J51" i="1"/>
  <c r="I51" i="1"/>
  <c r="K49" i="1"/>
  <c r="K50" i="1"/>
  <c r="K48" i="1"/>
  <c r="J47" i="1"/>
  <c r="I47" i="1"/>
  <c r="K18" i="1"/>
  <c r="K19" i="1"/>
  <c r="K21" i="1"/>
  <c r="K22" i="1"/>
  <c r="K23" i="1"/>
  <c r="K24" i="1"/>
  <c r="K25" i="1"/>
  <c r="K26" i="1"/>
  <c r="K27" i="1"/>
  <c r="K28" i="1"/>
  <c r="K29" i="1"/>
  <c r="K30" i="1"/>
  <c r="K31" i="1"/>
  <c r="K32" i="1"/>
  <c r="K33" i="1"/>
  <c r="K34" i="1"/>
  <c r="K35" i="1"/>
  <c r="K36" i="1"/>
  <c r="K37" i="1"/>
  <c r="K38" i="1"/>
  <c r="K39" i="1"/>
  <c r="K40" i="1"/>
  <c r="K41" i="1"/>
  <c r="K42" i="1"/>
  <c r="K43" i="1"/>
  <c r="K44" i="1"/>
  <c r="K45" i="1"/>
  <c r="K46" i="1"/>
  <c r="K16" i="1"/>
  <c r="J12" i="1"/>
  <c r="I12" i="1"/>
  <c r="K10" i="1"/>
  <c r="K11" i="1"/>
  <c r="K9" i="1"/>
  <c r="I103" i="1" l="1"/>
  <c r="J103" i="1"/>
  <c r="K101" i="1"/>
  <c r="K51" i="1"/>
  <c r="K12" i="1"/>
  <c r="K47" i="1"/>
  <c r="K55" i="1"/>
  <c r="K103" i="1" l="1"/>
  <c r="G101" i="1"/>
  <c r="M101" i="1" s="1"/>
  <c r="F101" i="1"/>
  <c r="L101" i="1" s="1"/>
  <c r="H57" i="1"/>
  <c r="N57" i="1" s="1"/>
  <c r="H58" i="1"/>
  <c r="N58" i="1" s="1"/>
  <c r="H59" i="1"/>
  <c r="N59" i="1" s="1"/>
  <c r="H60" i="1"/>
  <c r="N60" i="1" s="1"/>
  <c r="H61" i="1"/>
  <c r="N61" i="1" s="1"/>
  <c r="H62" i="1"/>
  <c r="N62" i="1" s="1"/>
  <c r="H63" i="1"/>
  <c r="N63" i="1" s="1"/>
  <c r="H64" i="1"/>
  <c r="N64" i="1" s="1"/>
  <c r="H65" i="1"/>
  <c r="N65" i="1" s="1"/>
  <c r="H66" i="1"/>
  <c r="N66" i="1" s="1"/>
  <c r="H67" i="1"/>
  <c r="N67" i="1" s="1"/>
  <c r="H68" i="1"/>
  <c r="N68" i="1" s="1"/>
  <c r="H69" i="1"/>
  <c r="N69" i="1" s="1"/>
  <c r="H70" i="1"/>
  <c r="N70" i="1" s="1"/>
  <c r="H71" i="1"/>
  <c r="N71" i="1" s="1"/>
  <c r="H72" i="1"/>
  <c r="N72" i="1" s="1"/>
  <c r="H73" i="1"/>
  <c r="N73" i="1" s="1"/>
  <c r="H74" i="1"/>
  <c r="N74" i="1" s="1"/>
  <c r="H75" i="1"/>
  <c r="N75" i="1" s="1"/>
  <c r="H76" i="1"/>
  <c r="N76" i="1" s="1"/>
  <c r="H77" i="1"/>
  <c r="N77" i="1" s="1"/>
  <c r="H78" i="1"/>
  <c r="N78" i="1" s="1"/>
  <c r="H79" i="1"/>
  <c r="N79" i="1" s="1"/>
  <c r="H80" i="1"/>
  <c r="N80" i="1" s="1"/>
  <c r="H81" i="1"/>
  <c r="N81" i="1" s="1"/>
  <c r="H82" i="1"/>
  <c r="N82" i="1" s="1"/>
  <c r="H83" i="1"/>
  <c r="N83" i="1" s="1"/>
  <c r="H84" i="1"/>
  <c r="N84" i="1" s="1"/>
  <c r="H85" i="1"/>
  <c r="N85" i="1" s="1"/>
  <c r="H86" i="1"/>
  <c r="N86" i="1" s="1"/>
  <c r="H87" i="1"/>
  <c r="N87" i="1" s="1"/>
  <c r="H88" i="1"/>
  <c r="N88" i="1" s="1"/>
  <c r="H89" i="1"/>
  <c r="N89" i="1" s="1"/>
  <c r="H90" i="1"/>
  <c r="N90" i="1" s="1"/>
  <c r="H91" i="1"/>
  <c r="N91" i="1" s="1"/>
  <c r="H92" i="1"/>
  <c r="N92" i="1" s="1"/>
  <c r="H93" i="1"/>
  <c r="N93" i="1" s="1"/>
  <c r="H94" i="1"/>
  <c r="N94" i="1" s="1"/>
  <c r="H95" i="1"/>
  <c r="N95" i="1" s="1"/>
  <c r="H96" i="1"/>
  <c r="N96" i="1" s="1"/>
  <c r="H97" i="1"/>
  <c r="N97" i="1" s="1"/>
  <c r="H98" i="1"/>
  <c r="H99" i="1"/>
  <c r="H100" i="1"/>
  <c r="H56" i="1"/>
  <c r="N56" i="1" s="1"/>
  <c r="G55" i="1"/>
  <c r="M55" i="1" s="1"/>
  <c r="H53" i="1"/>
  <c r="N53" i="1" s="1"/>
  <c r="H54" i="1"/>
  <c r="N54" i="1" s="1"/>
  <c r="H52" i="1"/>
  <c r="N52" i="1" s="1"/>
  <c r="G51" i="1"/>
  <c r="M51" i="1" s="1"/>
  <c r="H49" i="1"/>
  <c r="N49" i="1" s="1"/>
  <c r="H50" i="1"/>
  <c r="N50" i="1" s="1"/>
  <c r="H48" i="1"/>
  <c r="N48" i="1" s="1"/>
  <c r="G47" i="1"/>
  <c r="M47" i="1" s="1"/>
  <c r="H16" i="1"/>
  <c r="N16" i="1" s="1"/>
  <c r="H17" i="1"/>
  <c r="H18" i="1"/>
  <c r="N18" i="1" s="1"/>
  <c r="H19" i="1"/>
  <c r="N19" i="1" s="1"/>
  <c r="H20" i="1"/>
  <c r="H21" i="1"/>
  <c r="N21" i="1" s="1"/>
  <c r="H22" i="1"/>
  <c r="N22" i="1" s="1"/>
  <c r="H23" i="1"/>
  <c r="N23" i="1" s="1"/>
  <c r="H24" i="1"/>
  <c r="N24" i="1" s="1"/>
  <c r="H25" i="1"/>
  <c r="N25" i="1" s="1"/>
  <c r="H26" i="1"/>
  <c r="N26" i="1" s="1"/>
  <c r="H27" i="1"/>
  <c r="N27" i="1" s="1"/>
  <c r="H28" i="1"/>
  <c r="N28" i="1" s="1"/>
  <c r="H29" i="1"/>
  <c r="N29" i="1" s="1"/>
  <c r="H30" i="1"/>
  <c r="N30" i="1" s="1"/>
  <c r="H31" i="1"/>
  <c r="N31" i="1" s="1"/>
  <c r="H32" i="1"/>
  <c r="N32" i="1" s="1"/>
  <c r="H33" i="1"/>
  <c r="N33" i="1" s="1"/>
  <c r="H34" i="1"/>
  <c r="N34" i="1" s="1"/>
  <c r="H35" i="1"/>
  <c r="N35" i="1" s="1"/>
  <c r="H36" i="1"/>
  <c r="N36" i="1" s="1"/>
  <c r="H37" i="1"/>
  <c r="N37" i="1" s="1"/>
  <c r="H38" i="1"/>
  <c r="N38" i="1" s="1"/>
  <c r="H39" i="1"/>
  <c r="N39" i="1" s="1"/>
  <c r="H40" i="1"/>
  <c r="N40" i="1" s="1"/>
  <c r="H41" i="1"/>
  <c r="N41" i="1" s="1"/>
  <c r="H42" i="1"/>
  <c r="N42" i="1" s="1"/>
  <c r="H43" i="1"/>
  <c r="N43" i="1" s="1"/>
  <c r="H44" i="1"/>
  <c r="N44" i="1" s="1"/>
  <c r="H45" i="1"/>
  <c r="N45" i="1" s="1"/>
  <c r="H46" i="1"/>
  <c r="N46" i="1" s="1"/>
  <c r="H14" i="1"/>
  <c r="H15" i="1"/>
  <c r="H13" i="1"/>
  <c r="G12" i="1"/>
  <c r="M12" i="1" s="1"/>
  <c r="H10" i="1"/>
  <c r="N10" i="1" s="1"/>
  <c r="H11" i="1"/>
  <c r="N11" i="1" s="1"/>
  <c r="H9" i="1"/>
  <c r="N9" i="1" s="1"/>
  <c r="H12" i="1" l="1"/>
  <c r="N12" i="1" s="1"/>
  <c r="H51" i="1"/>
  <c r="N51" i="1" s="1"/>
  <c r="G103" i="1"/>
  <c r="M103" i="1" s="1"/>
  <c r="F103" i="1"/>
  <c r="L103" i="1" s="1"/>
  <c r="H101" i="1"/>
  <c r="N101" i="1" s="1"/>
  <c r="H47" i="1"/>
  <c r="N47" i="1" s="1"/>
  <c r="H55" i="1"/>
  <c r="N55" i="1" s="1"/>
  <c r="H103" i="1" l="1"/>
  <c r="N103" i="1" s="1"/>
</calcChain>
</file>

<file path=xl/sharedStrings.xml><?xml version="1.0" encoding="utf-8"?>
<sst xmlns="http://schemas.openxmlformats.org/spreadsheetml/2006/main" count="155" uniqueCount="116">
  <si>
    <t>Les accidents du travail (AT)</t>
  </si>
  <si>
    <t>(voir commentaire tout en dessous des tableaux)</t>
  </si>
  <si>
    <t>Effectif salarié</t>
  </si>
  <si>
    <t>Nombre d'AT en 1ère indemnisation</t>
  </si>
  <si>
    <t>Nombre de jours d'arrêt</t>
  </si>
  <si>
    <r>
      <t xml:space="preserve">Indice de fréquence
</t>
    </r>
    <r>
      <rPr>
        <b/>
        <i/>
        <sz val="9"/>
        <rFont val="Arial"/>
        <family val="2"/>
      </rPr>
      <t>(Nombre d'AT pour 1 000 salariés)</t>
    </r>
  </si>
  <si>
    <r>
      <t xml:space="preserve">Taux de fréquence
</t>
    </r>
    <r>
      <rPr>
        <b/>
        <i/>
        <sz val="9"/>
        <rFont val="Arial"/>
        <family val="2"/>
      </rPr>
      <t>(Nombre d'AT pour 1 million d'heures de travail)</t>
    </r>
  </si>
  <si>
    <r>
      <t xml:space="preserve">Taux de gravité 
</t>
    </r>
    <r>
      <rPr>
        <b/>
        <i/>
        <sz val="9"/>
        <rFont val="Arial"/>
        <family val="2"/>
      </rPr>
      <t>(Nombre de journées d'incapacité temporaire pour 1 000 heures de travail)</t>
    </r>
    <r>
      <rPr>
        <b/>
        <sz val="9"/>
        <rFont val="Arial"/>
        <family val="2"/>
      </rPr>
      <t xml:space="preserve">
</t>
    </r>
  </si>
  <si>
    <t>Secteurs (NA 88)</t>
  </si>
  <si>
    <t>% Hommes</t>
  </si>
  <si>
    <t>% Femmes</t>
  </si>
  <si>
    <t>Hommes</t>
  </si>
  <si>
    <t>Femmes</t>
  </si>
  <si>
    <t>Total</t>
  </si>
  <si>
    <t>Culture et production animale, chasse et services annexes</t>
  </si>
  <si>
    <t>Sylviculture et exploitation forestière</t>
  </si>
  <si>
    <t>Pêche et aquaculture</t>
  </si>
  <si>
    <t>AGRICULTURE</t>
  </si>
  <si>
    <t>Tableau 1 : Les accidents du travail par secteur d'activité (NA 88) en ARA en 2022</t>
  </si>
  <si>
    <t>Extraction de houille et de lignite</t>
  </si>
  <si>
    <t>Extraction d'hydrocabures</t>
  </si>
  <si>
    <t>Extraction de minerais métalliques</t>
  </si>
  <si>
    <t>Autres industries extractives</t>
  </si>
  <si>
    <t>Services de soutien aux industries extractives</t>
  </si>
  <si>
    <t>Industries alimentaires</t>
  </si>
  <si>
    <t>Fabrication de boissons</t>
  </si>
  <si>
    <t>Fabrication de produits à base de tabac</t>
  </si>
  <si>
    <t>Fabrication de textiles</t>
  </si>
  <si>
    <t>Industrie de l'habillement</t>
  </si>
  <si>
    <t>Industrie du cuir et de la chaussure</t>
  </si>
  <si>
    <t>Travail du bois et fab. d'articles en bois et en liège, à l'exception des meubles ; fab. d'articles en vannerie et sparterie</t>
  </si>
  <si>
    <t>Industrie du papier et du carton</t>
  </si>
  <si>
    <t>Imprimerie et reproduction d'enregistrements</t>
  </si>
  <si>
    <t>Cokéfaction et raffinage</t>
  </si>
  <si>
    <t>Industrie chimique</t>
  </si>
  <si>
    <t>Industrie pharmaceutique</t>
  </si>
  <si>
    <t>Fabrication de produits en caoutchouc et en plastique</t>
  </si>
  <si>
    <t>Fabrication d'autres produits minéraux non métalliques</t>
  </si>
  <si>
    <t>Métallurgie</t>
  </si>
  <si>
    <t>Fabrication de produits métalliques, à l'exception des machines et des équipements</t>
  </si>
  <si>
    <t>Fabrication de produits informatiques, électroniques et optiques</t>
  </si>
  <si>
    <t>Fabrication d'équipements électriques</t>
  </si>
  <si>
    <t>Fabrication de machines et équipements n.c.a.</t>
  </si>
  <si>
    <t>Industrie automobile</t>
  </si>
  <si>
    <t>Fabrication d'autres matériels de transport</t>
  </si>
  <si>
    <t>Fabrication de meubles</t>
  </si>
  <si>
    <t>Autres industries manufacturières</t>
  </si>
  <si>
    <t>Réparation et installation de machines et d'équipements</t>
  </si>
  <si>
    <t>Production et distribution d'électricité, de gaz, de vapeur et d'air conditionné</t>
  </si>
  <si>
    <t>Captage, traitement et distribution d'eau</t>
  </si>
  <si>
    <t>Collecte et traitement des eaux usées</t>
  </si>
  <si>
    <t>Collecte, traitement et élimination des déchets ; récupération</t>
  </si>
  <si>
    <t>Dépollution et autres services de gestion des déchets</t>
  </si>
  <si>
    <t>INDUSTRIE</t>
  </si>
  <si>
    <t>Construction de bâtiments</t>
  </si>
  <si>
    <t>Génie civil</t>
  </si>
  <si>
    <t>Travaux de construction spécialisés</t>
  </si>
  <si>
    <t>CONSTRUCTION</t>
  </si>
  <si>
    <t>Commerce et réparation d'automobiles et de motocycles</t>
  </si>
  <si>
    <t>Commerce de gros, à l'exception des automobiles et des motocycles</t>
  </si>
  <si>
    <t>Commerce de détail, à l'exception des automobiles et des motocycles</t>
  </si>
  <si>
    <t>COMMERCE</t>
  </si>
  <si>
    <t>Transports terrestres et transport par conduites</t>
  </si>
  <si>
    <t>Transports par eau</t>
  </si>
  <si>
    <t>Transports aériens</t>
  </si>
  <si>
    <t>Entreposage et services auxiliaires des transports</t>
  </si>
  <si>
    <t>Activités de poste et de courrier</t>
  </si>
  <si>
    <t>Hébergement</t>
  </si>
  <si>
    <t>Restauration</t>
  </si>
  <si>
    <t>Édition</t>
  </si>
  <si>
    <t>Prod. de films cinématographiques, de vidéo et de programmes de télévision ; enregistrement sonore et édition musicale</t>
  </si>
  <si>
    <t>Programmation et diffusion</t>
  </si>
  <si>
    <t>Télécommunications</t>
  </si>
  <si>
    <t>Programmation, conseil et autres activités informatiques</t>
  </si>
  <si>
    <t>Services d'information</t>
  </si>
  <si>
    <t>Activités des services financiers, hors assurance et caisses de retraite</t>
  </si>
  <si>
    <t>Assurance</t>
  </si>
  <si>
    <t>Activités auxiliaires de services financiers et d'assurance</t>
  </si>
  <si>
    <t>Activités immobilières</t>
  </si>
  <si>
    <t>Activités juridiques et comptables</t>
  </si>
  <si>
    <t>Activités des sièges sociaux ; conseil de gestion</t>
  </si>
  <si>
    <t>Activités d'architecture et d'ingénierie ; activités de contrôle et analyses techniques</t>
  </si>
  <si>
    <t>Recherche-développement scientifique</t>
  </si>
  <si>
    <t>Publicité et études de marché</t>
  </si>
  <si>
    <t>Autres activités spécialisées, scientifiques et techniques</t>
  </si>
  <si>
    <t>Activités vétérinaires</t>
  </si>
  <si>
    <t>Activités de location et location-bail</t>
  </si>
  <si>
    <t>Activités liées à l'emploi</t>
  </si>
  <si>
    <t>Activités des agences de voyage, voyagistes, services de réservation et activités connexes</t>
  </si>
  <si>
    <t>Enquêtes et sécurité</t>
  </si>
  <si>
    <t>Services relatifs aux bâtiments et aménagement paysager</t>
  </si>
  <si>
    <t>Activités administratives et autres activités de soutien aux entreprises</t>
  </si>
  <si>
    <t>Administration publique et défense ; sécurité sociale obligatoire</t>
  </si>
  <si>
    <t>Enseignement</t>
  </si>
  <si>
    <t>Activités pour la santé humaine</t>
  </si>
  <si>
    <t>Hébergement médico-social et social</t>
  </si>
  <si>
    <t>Action sociale sans hébergement</t>
  </si>
  <si>
    <t>Activités créatives, artistiques et de spectacle</t>
  </si>
  <si>
    <t>Bibliothèques, archives, musées et autres activités culturelles</t>
  </si>
  <si>
    <t>Organisation de jeux de hasard et d'argent</t>
  </si>
  <si>
    <t>Activités sportives, récréatives et de loisirs</t>
  </si>
  <si>
    <t>Activités des organisations associatives</t>
  </si>
  <si>
    <t>Réparation d'ordinateurs et de biens personnels et domestiques</t>
  </si>
  <si>
    <t>Autres services personnels</t>
  </si>
  <si>
    <t>Activités des ménages en tant qu'employeurs de personnel domestique</t>
  </si>
  <si>
    <t>Activités indifférenciées des ménages en tant que producteurs de biens et services pour usage propre</t>
  </si>
  <si>
    <t>Activités des organisations et organismes extraterritoriaux</t>
  </si>
  <si>
    <t>SERVICES</t>
  </si>
  <si>
    <t>Inconnu</t>
  </si>
  <si>
    <t xml:space="preserve">Total </t>
  </si>
  <si>
    <t>dans les régimes agricole et général de la sécurité sociale</t>
  </si>
  <si>
    <t>-</t>
  </si>
  <si>
    <t>Sources : INSEE Recensement de la population 2022, DARES-CNAM-MSA 2019 et 2022 / Traitement : Dreets Auvergne-Rhône-Alpes - SESE</t>
  </si>
  <si>
    <t>Champ : établissements et salariés du régime général et agricole, Auvergne-Rhône-Alpes</t>
  </si>
  <si>
    <t>Lecture : Le secteur de l'hébergement médico-social et social compte 80.9% de femmes contre 19.1% d'hommes. Dans ce secteur, l'indice de fréquence des femmes était de 87,6 en 2019 contre 54,6 en 2022.</t>
  </si>
  <si>
    <t xml:space="preserve">En région Auvergne-Rhône-Alpes, 79 512 accicents du travail (AT) relevant du régime général et agricole de l'assurance maladie ont été indemnisés pour la première fois en 2022. Ces AT équivalent à plus de 3,8 millions de jours d'arrêt. 
De manière générale, les hommes sont plus touchés par les accidents de travail avec un indice de fréquence de 29,6 contre 16,9 chez les femmes. Autrement dit, 29,6 accidents avec arrêt surviennent pour un million d’heures travaillées pour 1 000 salariés. Dans le secteur de la construction, cette disparité est d'autant plus importante : 49,1 chez les hommes contre 6,1 chez les femmes. Cela s'explique par le fait que les hommes sont surreprésentés (87,8% d'hommes et 31,5% de femmes).
Les AT concernent majoritairement les hommes (51 872 AT en première indemnisation) comparativement aux femmes (27 460 AT en première indemnisation) alors que leurs parts dans l'emploi salarié sont respectivement de 51,7% et 48,3%. Il y a donc une sureprésentation des hommes dans les AT. 
Le taux de fréquence des AT (nombre d'AT / nombre d'heures travaillées) permet de bien appréhender le risque qu'un accident du travail se produise. On parle de secteurs les plus accidentogènes. 
Pour 1 million d'heures travaillées, on dénombre 18,1 AT tous secteurs confondus dans l'année. Ce taux de fréquence des AT est de 20,7 pour les hommes et 14,6 pour les femmes. 
Le secteur où le taux de fréquence des AT est le plus élevé pour les hommes est la construction (33,5). Pour les femmes, il s'agit du secteur de l'agriculture (20,6). 
Ce sont ces mêmes secteurs pour lesquels les indices de gravité (mesurée par la somme du nombre de journées d'incapacité temporaire) sont les plus élevés : 1,6 pour les hommes dans le secteur de la construction et 1,0 pour les femmes dans l'agriculture.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</si>
</sst>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 _€_-;\-* #,##0\ _€_-;_-* &quot;-&quot;??\ _€_-;_-@_-"/>
    <numFmt numFmtId="165" formatCode="_-* #,##0.0\ _€_-;\-* #,##0.0\ _€_-;_-* &quot;-&quot;??\ _€_-;_-@_-"/>
    <numFmt numFmtId="166" formatCode="#,##0_ ;\-#,##0\ "/>
    <numFmt numFmtId="167" formatCode="#,##0.0_ ;\-#,##0.0\ "/>
    <numFmt numFmtId="168" formatCode="#,##0\ _€"/>
    <numFmt numFmtId="169" formatCode="0.0"/>
  </numFmts>
  <fonts count="13" x14ac:knownFonts="1">
    <font>
      <sz val="11"/>
      <color theme="1"/>
      <name val="Aptos Narrow"/>
      <family val="2"/>
      <scheme val="minor"/>
    </font>
    <font>
      <sz val="11"/>
      <color theme="1"/>
      <name val="Aptos Narrow"/>
      <family val="2"/>
      <scheme val="minor"/>
    </font>
    <font>
      <b/>
      <sz val="11"/>
      <name val="Aptos Narrow"/>
      <family val="2"/>
      <scheme val="minor"/>
    </font>
    <font>
      <b/>
      <sz val="9"/>
      <name val="Arial"/>
      <family val="2"/>
    </font>
    <font>
      <b/>
      <i/>
      <sz val="9"/>
      <name val="Arial"/>
      <family val="2"/>
    </font>
    <font>
      <sz val="9"/>
      <name val="Arial"/>
      <family val="2"/>
    </font>
    <font>
      <sz val="11"/>
      <name val="Gadugi"/>
      <family val="2"/>
    </font>
    <font>
      <sz val="11"/>
      <name val="Aptos Narrow"/>
      <family val="2"/>
      <scheme val="minor"/>
    </font>
    <font>
      <sz val="8"/>
      <name val="Arial"/>
      <family val="2"/>
    </font>
    <font>
      <sz val="11"/>
      <name val="Arial"/>
      <family val="2"/>
    </font>
    <font>
      <b/>
      <sz val="18"/>
      <name val="Aptos Narrow"/>
      <family val="2"/>
      <scheme val="minor"/>
    </font>
    <font>
      <b/>
      <i/>
      <sz val="11"/>
      <name val="Aptos Narrow"/>
      <family val="2"/>
      <scheme val="minor"/>
    </font>
    <font>
      <i/>
      <sz val="9"/>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rgb="FFB1A0C7"/>
        <bgColor indexed="64"/>
      </patternFill>
    </fill>
    <fill>
      <patternFill patternType="solid">
        <fgColor indexed="9"/>
        <bgColor indexed="64"/>
      </patternFill>
    </fill>
    <fill>
      <patternFill patternType="solid">
        <fgColor theme="0" tint="-4.9989318521683403E-2"/>
        <bgColor indexed="64"/>
      </patternFill>
    </fill>
    <fill>
      <patternFill patternType="solid">
        <fgColor rgb="FFCCC0DA"/>
        <bgColor indexed="64"/>
      </patternFill>
    </fill>
    <fill>
      <patternFill patternType="solid">
        <fgColor theme="7" tint="0.59999389629810485"/>
        <bgColor indexed="64"/>
      </patternFill>
    </fill>
    <fill>
      <patternFill patternType="solid">
        <fgColor rgb="FF99CCFF"/>
        <bgColor indexed="64"/>
      </patternFill>
    </fill>
    <fill>
      <patternFill patternType="solid">
        <fgColor theme="8" tint="0.79998168889431442"/>
        <bgColor indexed="64"/>
      </patternFill>
    </fill>
    <fill>
      <patternFill patternType="solid">
        <fgColor theme="0"/>
        <bgColor indexed="64"/>
      </patternFill>
    </fill>
    <fill>
      <patternFill patternType="solid">
        <fgColor indexed="44"/>
        <bgColor indexed="64"/>
      </patternFill>
    </fill>
  </fills>
  <borders count="18">
    <border>
      <left/>
      <right/>
      <top/>
      <bottom/>
      <diagonal/>
    </border>
    <border>
      <left style="medium">
        <color theme="4" tint="-0.24994659260841701"/>
      </left>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4" tint="-0.24994659260841701"/>
      </right>
      <top style="medium">
        <color theme="4" tint="-0.24994659260841701"/>
      </top>
      <bottom style="medium">
        <color theme="4" tint="-0.2499465926084170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8">
    <xf numFmtId="0" fontId="0" fillId="0" borderId="0" xfId="0"/>
    <xf numFmtId="0" fontId="2" fillId="0" borderId="0" xfId="0" applyFont="1"/>
    <xf numFmtId="0" fontId="3" fillId="5" borderId="8" xfId="0" applyFont="1" applyFill="1" applyBorder="1" applyAlignment="1">
      <alignment vertical="center" wrapText="1"/>
    </xf>
    <xf numFmtId="165" fontId="3" fillId="0" borderId="12" xfId="1" applyNumberFormat="1" applyFont="1" applyBorder="1"/>
    <xf numFmtId="165" fontId="3" fillId="0" borderId="13" xfId="1" applyNumberFormat="1" applyFont="1" applyBorder="1"/>
    <xf numFmtId="165" fontId="3" fillId="0" borderId="14" xfId="1" applyNumberFormat="1" applyFont="1" applyBorder="1"/>
    <xf numFmtId="0" fontId="3" fillId="5" borderId="0" xfId="0" applyFont="1" applyFill="1" applyBorder="1" applyAlignment="1">
      <alignment wrapText="1"/>
    </xf>
    <xf numFmtId="165" fontId="3" fillId="0" borderId="0" xfId="1" applyNumberFormat="1" applyFont="1" applyBorder="1"/>
    <xf numFmtId="164" fontId="5" fillId="0" borderId="3" xfId="1" applyNumberFormat="1" applyFont="1" applyFill="1" applyBorder="1" applyAlignment="1">
      <alignment horizontal="center"/>
    </xf>
    <xf numFmtId="164" fontId="5" fillId="0" borderId="4" xfId="1" applyNumberFormat="1" applyFont="1" applyFill="1" applyBorder="1" applyAlignment="1">
      <alignment horizontal="center"/>
    </xf>
    <xf numFmtId="164" fontId="5" fillId="0" borderId="5" xfId="1" applyNumberFormat="1" applyFont="1" applyFill="1" applyBorder="1" applyAlignment="1">
      <alignment horizontal="center"/>
    </xf>
    <xf numFmtId="164" fontId="5" fillId="0" borderId="6" xfId="1" applyNumberFormat="1" applyFont="1" applyFill="1" applyBorder="1" applyAlignment="1">
      <alignment horizontal="center"/>
    </xf>
    <xf numFmtId="164" fontId="5" fillId="0" borderId="0" xfId="1" applyNumberFormat="1" applyFont="1" applyFill="1" applyBorder="1" applyAlignment="1">
      <alignment horizontal="center"/>
    </xf>
    <xf numFmtId="164" fontId="5" fillId="0" borderId="7" xfId="1" applyNumberFormat="1" applyFont="1" applyFill="1" applyBorder="1" applyAlignment="1">
      <alignment horizontal="center"/>
    </xf>
    <xf numFmtId="164" fontId="3" fillId="10" borderId="6" xfId="2" applyNumberFormat="1" applyFont="1" applyFill="1" applyBorder="1" applyAlignment="1">
      <alignment horizontal="center"/>
    </xf>
    <xf numFmtId="164" fontId="3" fillId="10" borderId="0" xfId="2" applyNumberFormat="1" applyFont="1" applyFill="1" applyBorder="1" applyAlignment="1">
      <alignment horizontal="center"/>
    </xf>
    <xf numFmtId="164" fontId="3" fillId="0" borderId="6" xfId="2" applyNumberFormat="1" applyFont="1" applyFill="1" applyBorder="1" applyAlignment="1">
      <alignment horizontal="center"/>
    </xf>
    <xf numFmtId="164" fontId="3" fillId="0" borderId="0" xfId="2" applyNumberFormat="1" applyFont="1" applyFill="1" applyBorder="1" applyAlignment="1">
      <alignment horizontal="center"/>
    </xf>
    <xf numFmtId="164" fontId="3" fillId="0" borderId="7" xfId="2" applyNumberFormat="1" applyFont="1" applyFill="1" applyBorder="1" applyAlignment="1">
      <alignment horizontal="center"/>
    </xf>
    <xf numFmtId="164" fontId="5" fillId="0" borderId="7" xfId="2" applyNumberFormat="1" applyFont="1" applyFill="1" applyBorder="1" applyAlignment="1">
      <alignment horizontal="center"/>
    </xf>
    <xf numFmtId="164" fontId="5" fillId="0" borderId="6" xfId="2" applyNumberFormat="1" applyFont="1" applyFill="1" applyBorder="1" applyAlignment="1">
      <alignment horizontal="center"/>
    </xf>
    <xf numFmtId="164" fontId="5" fillId="0" borderId="0" xfId="2" applyNumberFormat="1" applyFont="1" applyFill="1" applyBorder="1" applyAlignment="1">
      <alignment horizontal="center"/>
    </xf>
    <xf numFmtId="164" fontId="5" fillId="0" borderId="0" xfId="1" applyNumberFormat="1" applyFont="1" applyBorder="1" applyAlignment="1">
      <alignment horizontal="center"/>
    </xf>
    <xf numFmtId="164" fontId="5" fillId="0" borderId="0" xfId="1" applyNumberFormat="1" applyFont="1" applyBorder="1"/>
    <xf numFmtId="164" fontId="5" fillId="0" borderId="6" xfId="1" applyNumberFormat="1" applyFont="1" applyBorder="1" applyAlignment="1">
      <alignment horizontal="center"/>
    </xf>
    <xf numFmtId="164" fontId="5" fillId="0" borderId="6" xfId="1" applyNumberFormat="1" applyFont="1" applyBorder="1"/>
    <xf numFmtId="164" fontId="5" fillId="0" borderId="6" xfId="1" applyNumberFormat="1" applyFont="1" applyFill="1" applyBorder="1"/>
    <xf numFmtId="164" fontId="5" fillId="0" borderId="0" xfId="1" applyNumberFormat="1" applyFont="1" applyFill="1" applyBorder="1"/>
    <xf numFmtId="164" fontId="5" fillId="11" borderId="6" xfId="1" applyNumberFormat="1" applyFont="1" applyFill="1" applyBorder="1"/>
    <xf numFmtId="164" fontId="5" fillId="11" borderId="0" xfId="1" applyNumberFormat="1" applyFont="1" applyFill="1" applyBorder="1"/>
    <xf numFmtId="164" fontId="3" fillId="10" borderId="6" xfId="1" applyNumberFormat="1" applyFont="1" applyFill="1" applyBorder="1"/>
    <xf numFmtId="164" fontId="3" fillId="10" borderId="0" xfId="1" applyNumberFormat="1" applyFont="1" applyFill="1" applyBorder="1"/>
    <xf numFmtId="164" fontId="3" fillId="0" borderId="12" xfId="1" applyNumberFormat="1" applyFont="1" applyBorder="1"/>
    <xf numFmtId="164" fontId="3" fillId="0" borderId="13" xfId="1" applyNumberFormat="1" applyFont="1" applyBorder="1"/>
    <xf numFmtId="164" fontId="5" fillId="0" borderId="3" xfId="1" applyNumberFormat="1" applyFont="1" applyFill="1" applyBorder="1"/>
    <xf numFmtId="164" fontId="5" fillId="0" borderId="4" xfId="1" applyNumberFormat="1" applyFont="1" applyFill="1" applyBorder="1"/>
    <xf numFmtId="164" fontId="5" fillId="10" borderId="6" xfId="1" applyNumberFormat="1" applyFont="1" applyFill="1" applyBorder="1"/>
    <xf numFmtId="164" fontId="5" fillId="10" borderId="0" xfId="1" applyNumberFormat="1" applyFont="1" applyFill="1" applyBorder="1"/>
    <xf numFmtId="165" fontId="3" fillId="10" borderId="0" xfId="2" applyNumberFormat="1" applyFont="1" applyFill="1" applyBorder="1" applyAlignment="1">
      <alignment horizontal="center"/>
    </xf>
    <xf numFmtId="165" fontId="3" fillId="10" borderId="7" xfId="2" applyNumberFormat="1" applyFont="1" applyFill="1" applyBorder="1" applyAlignment="1">
      <alignment horizontal="center"/>
    </xf>
    <xf numFmtId="0" fontId="3" fillId="5" borderId="12" xfId="0" applyFont="1" applyFill="1" applyBorder="1" applyAlignment="1">
      <alignment wrapText="1"/>
    </xf>
    <xf numFmtId="0" fontId="3" fillId="9" borderId="16" xfId="0" applyFont="1" applyFill="1" applyBorder="1" applyAlignment="1">
      <alignment vertical="top" wrapText="1"/>
    </xf>
    <xf numFmtId="0" fontId="3" fillId="10" borderId="16" xfId="0" applyFont="1" applyFill="1" applyBorder="1" applyAlignment="1">
      <alignment vertical="top" wrapText="1"/>
    </xf>
    <xf numFmtId="0" fontId="3" fillId="12" borderId="16" xfId="0" applyFont="1" applyFill="1" applyBorder="1" applyAlignment="1">
      <alignment vertical="top" wrapText="1"/>
    </xf>
    <xf numFmtId="0" fontId="3" fillId="10" borderId="17" xfId="0" applyFont="1" applyFill="1" applyBorder="1" applyAlignment="1">
      <alignment vertical="top" wrapText="1"/>
    </xf>
    <xf numFmtId="168" fontId="5" fillId="0" borderId="0" xfId="0" applyNumberFormat="1" applyFont="1" applyAlignment="1">
      <alignment horizontal="center"/>
    </xf>
    <xf numFmtId="0" fontId="5" fillId="0" borderId="0" xfId="0" applyFont="1" applyAlignment="1">
      <alignment horizontal="center"/>
    </xf>
    <xf numFmtId="166" fontId="3" fillId="10" borderId="0" xfId="2" applyNumberFormat="1" applyFont="1" applyFill="1" applyBorder="1" applyAlignment="1">
      <alignment horizontal="center"/>
    </xf>
    <xf numFmtId="167" fontId="3" fillId="10" borderId="0" xfId="2" applyNumberFormat="1" applyFont="1" applyFill="1" applyBorder="1" applyAlignment="1">
      <alignment horizontal="center"/>
    </xf>
    <xf numFmtId="3" fontId="3" fillId="0" borderId="12" xfId="0" applyNumberFormat="1"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7" fillId="0" borderId="0" xfId="0" applyFont="1"/>
    <xf numFmtId="0" fontId="8" fillId="11" borderId="0" xfId="0" applyFont="1" applyFill="1" applyAlignment="1">
      <alignment vertical="center"/>
    </xf>
    <xf numFmtId="0" fontId="9" fillId="0" borderId="0" xfId="0" applyFont="1"/>
    <xf numFmtId="0" fontId="9" fillId="0" borderId="0" xfId="2" applyNumberFormat="1" applyFont="1"/>
    <xf numFmtId="164" fontId="3" fillId="0" borderId="0" xfId="1" applyNumberFormat="1" applyFont="1" applyBorder="1"/>
    <xf numFmtId="165" fontId="3" fillId="0" borderId="0" xfId="1" applyNumberFormat="1" applyFont="1" applyFill="1" applyBorder="1" applyAlignment="1">
      <alignment horizontal="center"/>
    </xf>
    <xf numFmtId="165" fontId="4" fillId="0" borderId="0" xfId="1" applyNumberFormat="1" applyFont="1" applyBorder="1"/>
    <xf numFmtId="0" fontId="8" fillId="0" borderId="0" xfId="0" applyFont="1" applyAlignment="1">
      <alignmen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8" fillId="0" borderId="0" xfId="0" applyFont="1" applyAlignment="1">
      <alignment horizontal="left" vertical="top" wrapText="1"/>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0" xfId="0" applyFont="1" applyFill="1" applyBorder="1" applyAlignment="1">
      <alignment horizontal="left" vertical="top" wrapText="1"/>
    </xf>
    <xf numFmtId="0" fontId="6" fillId="6" borderId="7" xfId="0" applyFont="1" applyFill="1" applyBorder="1" applyAlignment="1">
      <alignment horizontal="left" vertical="top" wrapText="1"/>
    </xf>
    <xf numFmtId="0" fontId="6" fillId="6" borderId="9" xfId="0" applyFont="1" applyFill="1" applyBorder="1" applyAlignment="1">
      <alignment horizontal="left" vertical="top" wrapText="1"/>
    </xf>
    <xf numFmtId="0" fontId="6" fillId="6" borderId="10" xfId="0" applyFont="1" applyFill="1" applyBorder="1" applyAlignment="1">
      <alignment horizontal="left" vertical="top" wrapText="1"/>
    </xf>
    <xf numFmtId="0" fontId="6" fillId="6" borderId="11" xfId="0" applyFont="1" applyFill="1" applyBorder="1" applyAlignment="1">
      <alignment horizontal="lef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5" fillId="0" borderId="0" xfId="0" applyFont="1"/>
    <xf numFmtId="164" fontId="5" fillId="0" borderId="0" xfId="0" applyNumberFormat="1" applyFont="1"/>
    <xf numFmtId="164" fontId="7" fillId="0" borderId="0" xfId="0" applyNumberFormat="1" applyFont="1"/>
    <xf numFmtId="0" fontId="3" fillId="11" borderId="0" xfId="0" applyFont="1" applyFill="1" applyAlignment="1">
      <alignment horizontal="center"/>
    </xf>
    <xf numFmtId="0" fontId="3" fillId="11" borderId="0" xfId="0" applyFont="1" applyFill="1"/>
    <xf numFmtId="0" fontId="7" fillId="0" borderId="0" xfId="0" applyFont="1" applyAlignment="1">
      <alignment wrapText="1"/>
    </xf>
    <xf numFmtId="0" fontId="11" fillId="0" borderId="0" xfId="0" applyFont="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8" borderId="10" xfId="0" applyFont="1" applyFill="1" applyBorder="1" applyAlignment="1">
      <alignment horizontal="center"/>
    </xf>
    <xf numFmtId="0" fontId="3" fillId="8" borderId="11" xfId="0" applyFont="1" applyFill="1" applyBorder="1" applyAlignment="1">
      <alignment horizontal="center"/>
    </xf>
    <xf numFmtId="0" fontId="3" fillId="8" borderId="9" xfId="0" applyFont="1" applyFill="1" applyBorder="1" applyAlignment="1">
      <alignment horizontal="center"/>
    </xf>
    <xf numFmtId="0" fontId="3" fillId="7" borderId="9" xfId="0" applyFont="1" applyFill="1" applyBorder="1" applyAlignment="1">
      <alignment horizontal="center"/>
    </xf>
    <xf numFmtId="0" fontId="3" fillId="7" borderId="10" xfId="0" applyFont="1" applyFill="1" applyBorder="1" applyAlignment="1">
      <alignment horizontal="center"/>
    </xf>
    <xf numFmtId="0" fontId="3" fillId="7" borderId="11" xfId="0" applyFont="1" applyFill="1" applyBorder="1" applyAlignment="1">
      <alignment horizontal="center"/>
    </xf>
    <xf numFmtId="169" fontId="5" fillId="0" borderId="3" xfId="0" applyNumberFormat="1" applyFont="1" applyBorder="1" applyAlignment="1">
      <alignment horizontal="center"/>
    </xf>
    <xf numFmtId="169" fontId="5" fillId="0" borderId="4" xfId="0" applyNumberFormat="1" applyFont="1" applyBorder="1" applyAlignment="1">
      <alignment horizontal="center"/>
    </xf>
    <xf numFmtId="169" fontId="5" fillId="0" borderId="5" xfId="0" applyNumberFormat="1" applyFont="1" applyBorder="1" applyAlignment="1">
      <alignment horizontal="center"/>
    </xf>
    <xf numFmtId="165" fontId="12" fillId="0" borderId="4" xfId="1" applyNumberFormat="1" applyFont="1" applyFill="1" applyBorder="1" applyAlignment="1">
      <alignment horizontal="center"/>
    </xf>
    <xf numFmtId="165" fontId="12" fillId="0" borderId="5" xfId="1" applyNumberFormat="1" applyFont="1" applyFill="1" applyBorder="1" applyAlignment="1">
      <alignment horizontal="center"/>
    </xf>
    <xf numFmtId="165" fontId="12" fillId="0" borderId="3" xfId="1" applyNumberFormat="1" applyFont="1" applyFill="1" applyBorder="1" applyAlignment="1">
      <alignment horizontal="center"/>
    </xf>
    <xf numFmtId="169" fontId="5" fillId="0" borderId="6" xfId="0" applyNumberFormat="1" applyFont="1" applyBorder="1" applyAlignment="1">
      <alignment horizontal="center"/>
    </xf>
    <xf numFmtId="169" fontId="5" fillId="0" borderId="0" xfId="0" applyNumberFormat="1" applyFont="1" applyBorder="1" applyAlignment="1">
      <alignment horizontal="center"/>
    </xf>
    <xf numFmtId="169" fontId="5" fillId="0" borderId="7" xfId="0" applyNumberFormat="1" applyFont="1" applyBorder="1" applyAlignment="1">
      <alignment horizontal="center"/>
    </xf>
    <xf numFmtId="165" fontId="12" fillId="0" borderId="0" xfId="1" applyNumberFormat="1" applyFont="1" applyFill="1" applyBorder="1" applyAlignment="1">
      <alignment horizontal="center"/>
    </xf>
    <xf numFmtId="165" fontId="12" fillId="0" borderId="7" xfId="1" applyNumberFormat="1" applyFont="1" applyFill="1" applyBorder="1" applyAlignment="1">
      <alignment horizontal="center"/>
    </xf>
    <xf numFmtId="165" fontId="12" fillId="0" borderId="6" xfId="1" applyNumberFormat="1" applyFont="1" applyFill="1" applyBorder="1" applyAlignment="1">
      <alignment horizontal="center"/>
    </xf>
    <xf numFmtId="169" fontId="3" fillId="10" borderId="6" xfId="2" applyNumberFormat="1" applyFont="1" applyFill="1" applyBorder="1" applyAlignment="1">
      <alignment horizontal="center"/>
    </xf>
    <xf numFmtId="169" fontId="3" fillId="10" borderId="0" xfId="2" applyNumberFormat="1" applyFont="1" applyFill="1" applyBorder="1" applyAlignment="1">
      <alignment horizontal="center"/>
    </xf>
    <xf numFmtId="169" fontId="3" fillId="10" borderId="7" xfId="2" applyNumberFormat="1" applyFont="1" applyFill="1" applyBorder="1" applyAlignment="1">
      <alignment horizontal="center"/>
    </xf>
    <xf numFmtId="165" fontId="3" fillId="10" borderId="6" xfId="2" applyNumberFormat="1" applyFont="1" applyFill="1" applyBorder="1" applyAlignment="1">
      <alignment horizontal="center"/>
    </xf>
    <xf numFmtId="165" fontId="3" fillId="0" borderId="0" xfId="2" applyNumberFormat="1" applyFont="1" applyFill="1" applyBorder="1" applyAlignment="1">
      <alignment horizontal="center"/>
    </xf>
    <xf numFmtId="165" fontId="3" fillId="0" borderId="7" xfId="2" applyNumberFormat="1" applyFont="1" applyFill="1" applyBorder="1" applyAlignment="1">
      <alignment horizontal="center"/>
    </xf>
    <xf numFmtId="165" fontId="12" fillId="0" borderId="6" xfId="1" applyNumberFormat="1" applyFont="1" applyBorder="1" applyAlignment="1">
      <alignment horizontal="right"/>
    </xf>
    <xf numFmtId="165" fontId="12" fillId="0" borderId="0" xfId="1" applyNumberFormat="1" applyFont="1" applyBorder="1" applyAlignment="1">
      <alignment horizontal="right"/>
    </xf>
    <xf numFmtId="165" fontId="12" fillId="0" borderId="6" xfId="1" applyNumberFormat="1" applyFont="1" applyBorder="1"/>
    <xf numFmtId="165" fontId="12" fillId="0" borderId="0" xfId="1" applyNumberFormat="1" applyFont="1" applyBorder="1"/>
    <xf numFmtId="165" fontId="3" fillId="10" borderId="0" xfId="1" applyNumberFormat="1" applyFont="1" applyFill="1" applyBorder="1" applyAlignment="1">
      <alignment horizontal="left" indent="2"/>
    </xf>
    <xf numFmtId="165" fontId="3" fillId="10" borderId="0" xfId="1" applyNumberFormat="1" applyFont="1" applyFill="1" applyBorder="1"/>
    <xf numFmtId="165" fontId="3" fillId="10" borderId="6" xfId="1" applyNumberFormat="1" applyFont="1" applyFill="1" applyBorder="1"/>
    <xf numFmtId="165" fontId="3" fillId="10" borderId="7" xfId="1" applyNumberFormat="1" applyFont="1" applyFill="1" applyBorder="1"/>
    <xf numFmtId="165" fontId="12" fillId="0" borderId="6" xfId="1" applyNumberFormat="1" applyFont="1" applyFill="1" applyBorder="1"/>
    <xf numFmtId="165" fontId="12" fillId="0" borderId="0" xfId="1" applyNumberFormat="1" applyFont="1" applyFill="1" applyBorder="1"/>
    <xf numFmtId="165" fontId="12" fillId="11" borderId="7" xfId="1" applyNumberFormat="1" applyFont="1" applyFill="1" applyBorder="1"/>
    <xf numFmtId="165" fontId="12" fillId="0" borderId="7" xfId="1" applyNumberFormat="1" applyFont="1" applyFill="1" applyBorder="1"/>
    <xf numFmtId="165" fontId="3" fillId="10" borderId="0" xfId="1" applyNumberFormat="1" applyFont="1" applyFill="1" applyBorder="1" applyAlignment="1">
      <alignment horizontal="right"/>
    </xf>
    <xf numFmtId="165" fontId="5" fillId="0" borderId="0" xfId="2" applyNumberFormat="1" applyFont="1" applyFill="1" applyBorder="1" applyAlignment="1">
      <alignment horizontal="center"/>
    </xf>
    <xf numFmtId="165" fontId="5" fillId="0" borderId="7" xfId="1" applyNumberFormat="1" applyFont="1" applyFill="1" applyBorder="1"/>
    <xf numFmtId="167" fontId="3" fillId="10" borderId="6" xfId="2" applyNumberFormat="1" applyFont="1" applyFill="1" applyBorder="1" applyAlignment="1">
      <alignment horizontal="center"/>
    </xf>
    <xf numFmtId="167" fontId="3" fillId="10" borderId="7" xfId="2" applyNumberFormat="1" applyFont="1" applyFill="1" applyBorder="1" applyAlignment="1">
      <alignment horizontal="center"/>
    </xf>
    <xf numFmtId="167" fontId="3" fillId="10" borderId="9" xfId="2" applyNumberFormat="1" applyFont="1" applyFill="1" applyBorder="1" applyAlignment="1">
      <alignment horizontal="center"/>
    </xf>
    <xf numFmtId="167" fontId="3" fillId="10" borderId="10" xfId="2" applyNumberFormat="1" applyFont="1" applyFill="1" applyBorder="1" applyAlignment="1">
      <alignment horizontal="center"/>
    </xf>
    <xf numFmtId="164" fontId="3" fillId="10" borderId="11" xfId="2" applyNumberFormat="1" applyFont="1" applyFill="1" applyBorder="1" applyAlignment="1">
      <alignment horizontal="center"/>
    </xf>
    <xf numFmtId="164" fontId="3" fillId="10" borderId="10" xfId="2" applyNumberFormat="1" applyFont="1" applyFill="1" applyBorder="1" applyAlignment="1">
      <alignment horizontal="center"/>
    </xf>
    <xf numFmtId="165" fontId="3" fillId="10" borderId="9" xfId="1" applyNumberFormat="1" applyFont="1" applyFill="1" applyBorder="1"/>
    <xf numFmtId="165" fontId="3" fillId="10" borderId="10" xfId="1" applyNumberFormat="1" applyFont="1" applyFill="1" applyBorder="1"/>
    <xf numFmtId="165" fontId="3" fillId="10" borderId="11" xfId="1" applyNumberFormat="1" applyFont="1" applyFill="1" applyBorder="1"/>
    <xf numFmtId="167" fontId="3" fillId="0" borderId="12" xfId="1" applyNumberFormat="1" applyFont="1" applyBorder="1" applyAlignment="1">
      <alignment horizontal="center" vertical="center"/>
    </xf>
    <xf numFmtId="167" fontId="3" fillId="0" borderId="13" xfId="1" applyNumberFormat="1" applyFont="1" applyBorder="1" applyAlignment="1">
      <alignment horizontal="center" vertical="center"/>
    </xf>
    <xf numFmtId="167" fontId="3" fillId="0" borderId="14" xfId="1" applyNumberFormat="1" applyFont="1" applyBorder="1" applyAlignment="1">
      <alignment horizontal="center" vertical="center"/>
    </xf>
    <xf numFmtId="9" fontId="3" fillId="0" borderId="0" xfId="2" applyFont="1" applyBorder="1" applyAlignment="1">
      <alignment horizontal="center"/>
    </xf>
    <xf numFmtId="9" fontId="3" fillId="11" borderId="0" xfId="2" applyFont="1" applyFill="1" applyBorder="1" applyAlignment="1">
      <alignment horizont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1633870</xdr:colOff>
      <xdr:row>2</xdr:row>
      <xdr:rowOff>52267</xdr:rowOff>
    </xdr:to>
    <xdr:pic>
      <xdr:nvPicPr>
        <xdr:cNvPr id="3" name="Image 2">
          <a:extLst>
            <a:ext uri="{FF2B5EF4-FFF2-40B4-BE49-F238E27FC236}">
              <a16:creationId xmlns:a16="http://schemas.microsoft.com/office/drawing/2014/main" id="{82AB497A-94C6-431C-B36E-CC2EAB5115DF}"/>
            </a:ext>
          </a:extLst>
        </xdr:cNvPr>
        <xdr:cNvPicPr>
          <a:picLocks noChangeAspect="1"/>
        </xdr:cNvPicPr>
      </xdr:nvPicPr>
      <xdr:blipFill>
        <a:blip xmlns:r="http://schemas.openxmlformats.org/officeDocument/2006/relationships" r:embed="rId1"/>
        <a:stretch>
          <a:fillRect/>
        </a:stretch>
      </xdr:blipFill>
      <xdr:spPr>
        <a:xfrm>
          <a:off x="514350" y="0"/>
          <a:ext cx="1633870" cy="80474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2177-AB0D-4D7E-8C20-E652A3F2E033}">
  <dimension ref="A1:T141"/>
  <sheetViews>
    <sheetView showGridLines="0" tabSelected="1" topLeftCell="A95" workbookViewId="0">
      <selection activeCell="B109" sqref="B109:L128"/>
    </sheetView>
  </sheetViews>
  <sheetFormatPr baseColWidth="10" defaultRowHeight="15" x14ac:dyDescent="0.25"/>
  <cols>
    <col min="1" max="1" width="7.7109375" style="52" customWidth="1"/>
    <col min="2" max="2" width="100.42578125" style="52" bestFit="1" customWidth="1"/>
    <col min="3" max="3" width="14.140625" style="92" customWidth="1"/>
    <col min="4" max="5" width="11.42578125" style="92" customWidth="1"/>
    <col min="6" max="8" width="11.42578125" style="92"/>
    <col min="9" max="9" width="14.140625" style="92" customWidth="1"/>
    <col min="10" max="10" width="13.5703125" style="92" customWidth="1"/>
    <col min="11" max="11" width="14.5703125" style="92" customWidth="1"/>
    <col min="12" max="13" width="11.42578125" style="92"/>
    <col min="14" max="14" width="14.28515625" style="52" customWidth="1"/>
    <col min="15" max="16384" width="11.42578125" style="52"/>
  </cols>
  <sheetData>
    <row r="1" spans="1:20" ht="44.25" customHeight="1" thickBot="1" x14ac:dyDescent="0.3">
      <c r="B1" s="88"/>
      <c r="C1" s="89" t="s">
        <v>0</v>
      </c>
      <c r="D1" s="90"/>
      <c r="E1" s="90"/>
      <c r="F1" s="90"/>
      <c r="G1" s="90"/>
      <c r="H1" s="91"/>
      <c r="J1" s="93"/>
      <c r="K1" s="93"/>
      <c r="L1" s="94"/>
      <c r="M1" s="52"/>
      <c r="N1" s="94"/>
    </row>
    <row r="3" spans="1:20" x14ac:dyDescent="0.25">
      <c r="B3" s="88"/>
      <c r="C3" s="88"/>
      <c r="D3" s="88"/>
      <c r="L3" s="93"/>
      <c r="N3" s="93"/>
    </row>
    <row r="4" spans="1:20" x14ac:dyDescent="0.25">
      <c r="B4" s="1" t="s">
        <v>18</v>
      </c>
      <c r="C4" s="95"/>
      <c r="D4" s="95"/>
      <c r="E4" s="95"/>
      <c r="F4" s="96"/>
      <c r="G4" s="96"/>
      <c r="H4" s="96"/>
      <c r="I4" s="96"/>
      <c r="J4" s="96"/>
      <c r="K4" s="96"/>
      <c r="L4" s="96"/>
      <c r="N4" s="93"/>
    </row>
    <row r="5" spans="1:20" ht="15.75" thickBot="1" x14ac:dyDescent="0.3">
      <c r="B5" s="1" t="s">
        <v>110</v>
      </c>
      <c r="C5" s="88"/>
      <c r="D5" s="88"/>
      <c r="E5" s="88"/>
      <c r="F5" s="88"/>
      <c r="G5" s="88"/>
      <c r="H5" s="88"/>
      <c r="I5" s="88"/>
      <c r="J5" s="88"/>
      <c r="K5" s="88"/>
    </row>
    <row r="6" spans="1:20" s="97" customFormat="1" ht="47.25" customHeight="1" x14ac:dyDescent="0.25">
      <c r="B6" s="98" t="s">
        <v>1</v>
      </c>
      <c r="C6" s="99" t="s">
        <v>2</v>
      </c>
      <c r="D6" s="100"/>
      <c r="E6" s="101"/>
      <c r="F6" s="79" t="s">
        <v>3</v>
      </c>
      <c r="G6" s="80"/>
      <c r="H6" s="81"/>
      <c r="I6" s="79" t="s">
        <v>4</v>
      </c>
      <c r="J6" s="80"/>
      <c r="K6" s="81"/>
      <c r="L6" s="66" t="s">
        <v>5</v>
      </c>
      <c r="M6" s="67"/>
      <c r="N6" s="68"/>
      <c r="O6" s="66" t="s">
        <v>6</v>
      </c>
      <c r="P6" s="67"/>
      <c r="Q6" s="68"/>
      <c r="R6" s="60" t="s">
        <v>7</v>
      </c>
      <c r="S6" s="61"/>
      <c r="T6" s="62"/>
    </row>
    <row r="7" spans="1:20" s="97" customFormat="1" ht="24.75" customHeight="1" thickBot="1" x14ac:dyDescent="0.3">
      <c r="C7" s="85">
        <v>2022</v>
      </c>
      <c r="D7" s="86"/>
      <c r="E7" s="87"/>
      <c r="F7" s="82">
        <v>2022</v>
      </c>
      <c r="G7" s="83"/>
      <c r="H7" s="84"/>
      <c r="I7" s="82">
        <v>2022</v>
      </c>
      <c r="J7" s="83"/>
      <c r="K7" s="84"/>
      <c r="L7" s="63">
        <v>2022</v>
      </c>
      <c r="M7" s="64"/>
      <c r="N7" s="65"/>
      <c r="O7" s="63">
        <v>2022</v>
      </c>
      <c r="P7" s="64"/>
      <c r="Q7" s="65"/>
      <c r="R7" s="63">
        <v>2022</v>
      </c>
      <c r="S7" s="64"/>
      <c r="T7" s="65"/>
    </row>
    <row r="8" spans="1:20" ht="15.75" thickBot="1" x14ac:dyDescent="0.3">
      <c r="B8" s="2" t="s">
        <v>8</v>
      </c>
      <c r="C8" s="102" t="s">
        <v>109</v>
      </c>
      <c r="D8" s="103" t="s">
        <v>9</v>
      </c>
      <c r="E8" s="104" t="s">
        <v>10</v>
      </c>
      <c r="F8" s="105" t="s">
        <v>11</v>
      </c>
      <c r="G8" s="105" t="s">
        <v>12</v>
      </c>
      <c r="H8" s="106" t="s">
        <v>13</v>
      </c>
      <c r="I8" s="107" t="s">
        <v>11</v>
      </c>
      <c r="J8" s="105" t="s">
        <v>12</v>
      </c>
      <c r="K8" s="106" t="s">
        <v>13</v>
      </c>
      <c r="L8" s="108" t="s">
        <v>11</v>
      </c>
      <c r="M8" s="109" t="s">
        <v>12</v>
      </c>
      <c r="N8" s="110" t="s">
        <v>13</v>
      </c>
      <c r="O8" s="108" t="s">
        <v>11</v>
      </c>
      <c r="P8" s="109" t="s">
        <v>12</v>
      </c>
      <c r="Q8" s="110" t="s">
        <v>13</v>
      </c>
      <c r="R8" s="108" t="s">
        <v>11</v>
      </c>
      <c r="S8" s="109" t="s">
        <v>12</v>
      </c>
      <c r="T8" s="110" t="s">
        <v>109</v>
      </c>
    </row>
    <row r="9" spans="1:20" x14ac:dyDescent="0.25">
      <c r="A9" s="52">
        <v>1</v>
      </c>
      <c r="B9" s="41" t="s">
        <v>14</v>
      </c>
      <c r="C9" s="45">
        <v>68720</v>
      </c>
      <c r="D9" s="46">
        <v>70.400000000000006</v>
      </c>
      <c r="E9" s="46">
        <v>29.6</v>
      </c>
      <c r="F9" s="8">
        <v>610</v>
      </c>
      <c r="G9" s="9">
        <v>257</v>
      </c>
      <c r="H9" s="10">
        <f>SUM(F9+G9)</f>
        <v>867</v>
      </c>
      <c r="I9" s="34">
        <v>26831</v>
      </c>
      <c r="J9" s="35">
        <v>12408</v>
      </c>
      <c r="K9" s="35">
        <f>SUM(I9+J9)</f>
        <v>39239</v>
      </c>
      <c r="L9" s="111">
        <f>F9/(C9*D9)*100000</f>
        <v>12.608807810350303</v>
      </c>
      <c r="M9" s="112">
        <f>G9/(C9*E9)*100000</f>
        <v>12.634505867916811</v>
      </c>
      <c r="N9" s="113">
        <f>H9/C9*1000</f>
        <v>12.61641443538999</v>
      </c>
      <c r="O9" s="114">
        <v>26.0171101311523</v>
      </c>
      <c r="P9" s="114">
        <v>20.905064003659799</v>
      </c>
      <c r="Q9" s="115">
        <v>24.2586825028391</v>
      </c>
      <c r="R9" s="116">
        <v>1.1443689867687601</v>
      </c>
      <c r="S9" s="114">
        <v>1.0092997438031499</v>
      </c>
      <c r="T9" s="115">
        <v>1.0979082384416401</v>
      </c>
    </row>
    <row r="10" spans="1:20" x14ac:dyDescent="0.25">
      <c r="A10" s="52">
        <v>2</v>
      </c>
      <c r="B10" s="41" t="s">
        <v>15</v>
      </c>
      <c r="C10" s="45">
        <v>3686</v>
      </c>
      <c r="D10" s="46">
        <v>87.2</v>
      </c>
      <c r="E10" s="46">
        <v>12.8</v>
      </c>
      <c r="F10" s="11">
        <v>150</v>
      </c>
      <c r="G10" s="12">
        <v>6</v>
      </c>
      <c r="H10" s="13">
        <f t="shared" ref="H10:H11" si="0">SUM(F10+G10)</f>
        <v>156</v>
      </c>
      <c r="I10" s="26">
        <v>7119</v>
      </c>
      <c r="J10" s="27">
        <v>393</v>
      </c>
      <c r="K10" s="27">
        <f t="shared" ref="K10:K11" si="1">SUM(I10+J10)</f>
        <v>7512</v>
      </c>
      <c r="L10" s="117">
        <f t="shared" ref="L10:L73" si="2">F10/(C10*D10)*100000</f>
        <v>46.668027298929246</v>
      </c>
      <c r="M10" s="118">
        <f t="shared" ref="M10:M73" si="3">G10/(C10*E10)*100000</f>
        <v>12.71703743895822</v>
      </c>
      <c r="N10" s="119">
        <f>H10/C10*1000</f>
        <v>42.322300596852955</v>
      </c>
      <c r="O10" s="120">
        <v>45.7253085620031</v>
      </c>
      <c r="P10" s="120">
        <v>15.218229409735599</v>
      </c>
      <c r="Q10" s="121">
        <v>42.452179388759397</v>
      </c>
      <c r="R10" s="122">
        <v>2.1701231443526701</v>
      </c>
      <c r="S10" s="120">
        <v>0.99679402633768199</v>
      </c>
      <c r="T10" s="121">
        <v>2.0442357151818</v>
      </c>
    </row>
    <row r="11" spans="1:20" x14ac:dyDescent="0.25">
      <c r="A11" s="52">
        <v>3</v>
      </c>
      <c r="B11" s="41" t="s">
        <v>16</v>
      </c>
      <c r="C11" s="45">
        <v>444</v>
      </c>
      <c r="D11" s="46">
        <v>79.099999999999994</v>
      </c>
      <c r="E11" s="46">
        <v>20.9</v>
      </c>
      <c r="F11" s="11">
        <v>10</v>
      </c>
      <c r="G11" s="12">
        <v>0</v>
      </c>
      <c r="H11" s="13">
        <f t="shared" si="0"/>
        <v>10</v>
      </c>
      <c r="I11" s="26">
        <v>420</v>
      </c>
      <c r="J11" s="27">
        <v>0</v>
      </c>
      <c r="K11" s="27">
        <f t="shared" si="1"/>
        <v>420</v>
      </c>
      <c r="L11" s="117">
        <f t="shared" si="2"/>
        <v>28.473479800913434</v>
      </c>
      <c r="M11" s="118">
        <f t="shared" si="3"/>
        <v>0</v>
      </c>
      <c r="N11" s="119">
        <f t="shared" ref="N11:N74" si="4">H11/C11*1000</f>
        <v>22.522522522522522</v>
      </c>
      <c r="O11" s="22">
        <v>30.484459022790201</v>
      </c>
      <c r="P11" s="120">
        <v>0</v>
      </c>
      <c r="Q11" s="121">
        <v>24.961683815343399</v>
      </c>
      <c r="R11" s="122">
        <v>1.2803472789571899</v>
      </c>
      <c r="S11" s="120">
        <v>0</v>
      </c>
      <c r="T11" s="121">
        <v>1.04839072024442</v>
      </c>
    </row>
    <row r="12" spans="1:20" x14ac:dyDescent="0.25">
      <c r="B12" s="42" t="s">
        <v>17</v>
      </c>
      <c r="C12" s="47">
        <v>72850</v>
      </c>
      <c r="D12" s="48">
        <v>71.3</v>
      </c>
      <c r="E12" s="48">
        <v>28.7</v>
      </c>
      <c r="F12" s="14">
        <f>SUM(F9:F11)</f>
        <v>770</v>
      </c>
      <c r="G12" s="15">
        <f t="shared" ref="G12:H12" si="5">SUM(G9:G11)</f>
        <v>263</v>
      </c>
      <c r="H12" s="15">
        <f t="shared" si="5"/>
        <v>1033</v>
      </c>
      <c r="I12" s="14">
        <f>SUM(I9:I11)</f>
        <v>34370</v>
      </c>
      <c r="J12" s="15">
        <f t="shared" ref="J12:K12" si="6">SUM(J9:J11)</f>
        <v>12801</v>
      </c>
      <c r="K12" s="15">
        <f t="shared" si="6"/>
        <v>47171</v>
      </c>
      <c r="L12" s="123">
        <f t="shared" si="2"/>
        <v>14.824212752480889</v>
      </c>
      <c r="M12" s="124">
        <f t="shared" si="3"/>
        <v>12.578947242556062</v>
      </c>
      <c r="N12" s="125">
        <f t="shared" si="4"/>
        <v>14.179821551132465</v>
      </c>
      <c r="O12" s="38">
        <v>28.460959916471147</v>
      </c>
      <c r="P12" s="38">
        <v>20.610455033394423</v>
      </c>
      <c r="Q12" s="39">
        <v>25.944918711530629</v>
      </c>
      <c r="R12" s="126">
        <v>1.2703937562715759</v>
      </c>
      <c r="S12" s="38">
        <v>1.003172756207156</v>
      </c>
      <c r="T12" s="39">
        <v>1.1847509782590624</v>
      </c>
    </row>
    <row r="13" spans="1:20" x14ac:dyDescent="0.25">
      <c r="A13" s="52">
        <v>5</v>
      </c>
      <c r="B13" s="43" t="s">
        <v>19</v>
      </c>
      <c r="C13" s="45">
        <v>12</v>
      </c>
      <c r="D13" s="46">
        <v>100</v>
      </c>
      <c r="E13" s="46" t="s">
        <v>111</v>
      </c>
      <c r="F13" s="16">
        <v>0</v>
      </c>
      <c r="G13" s="17">
        <v>0</v>
      </c>
      <c r="H13" s="18">
        <f>SUM(F13:G13)</f>
        <v>0</v>
      </c>
      <c r="I13" s="16">
        <v>0</v>
      </c>
      <c r="J13" s="17">
        <v>0</v>
      </c>
      <c r="K13" s="17">
        <v>0</v>
      </c>
      <c r="L13" s="117" t="s">
        <v>111</v>
      </c>
      <c r="M13" s="118" t="s">
        <v>111</v>
      </c>
      <c r="N13" s="119" t="s">
        <v>111</v>
      </c>
      <c r="O13" s="127">
        <v>0</v>
      </c>
      <c r="P13" s="127">
        <v>0</v>
      </c>
      <c r="Q13" s="128">
        <v>0</v>
      </c>
      <c r="R13" s="129">
        <v>0</v>
      </c>
      <c r="S13" s="130">
        <v>0</v>
      </c>
      <c r="T13" s="121">
        <v>0</v>
      </c>
    </row>
    <row r="14" spans="1:20" x14ac:dyDescent="0.25">
      <c r="A14" s="52">
        <v>6</v>
      </c>
      <c r="B14" s="43" t="s">
        <v>20</v>
      </c>
      <c r="C14" s="45">
        <v>7</v>
      </c>
      <c r="D14" s="46">
        <v>100</v>
      </c>
      <c r="E14" s="46" t="s">
        <v>111</v>
      </c>
      <c r="F14" s="16">
        <v>0</v>
      </c>
      <c r="G14" s="17">
        <v>0</v>
      </c>
      <c r="H14" s="18">
        <f t="shared" ref="H14:H46" si="7">SUM(F14:G14)</f>
        <v>0</v>
      </c>
      <c r="I14" s="16">
        <v>0</v>
      </c>
      <c r="J14" s="17">
        <v>0</v>
      </c>
      <c r="K14" s="17">
        <v>0</v>
      </c>
      <c r="L14" s="117" t="s">
        <v>111</v>
      </c>
      <c r="M14" s="118" t="s">
        <v>111</v>
      </c>
      <c r="N14" s="119" t="s">
        <v>111</v>
      </c>
      <c r="O14" s="127">
        <v>0</v>
      </c>
      <c r="P14" s="127">
        <v>0</v>
      </c>
      <c r="Q14" s="128">
        <v>0</v>
      </c>
      <c r="R14" s="131">
        <v>0</v>
      </c>
      <c r="S14" s="132">
        <v>0</v>
      </c>
      <c r="T14" s="121">
        <v>0</v>
      </c>
    </row>
    <row r="15" spans="1:20" x14ac:dyDescent="0.25">
      <c r="A15" s="52">
        <v>7</v>
      </c>
      <c r="B15" s="43" t="s">
        <v>21</v>
      </c>
      <c r="C15" s="45">
        <v>4</v>
      </c>
      <c r="D15" s="46">
        <v>100</v>
      </c>
      <c r="E15" s="46" t="s">
        <v>111</v>
      </c>
      <c r="F15" s="16">
        <v>0</v>
      </c>
      <c r="G15" s="17">
        <v>0</v>
      </c>
      <c r="H15" s="18">
        <f t="shared" si="7"/>
        <v>0</v>
      </c>
      <c r="I15" s="16">
        <v>0</v>
      </c>
      <c r="J15" s="17">
        <v>0</v>
      </c>
      <c r="K15" s="17">
        <v>0</v>
      </c>
      <c r="L15" s="117" t="s">
        <v>111</v>
      </c>
      <c r="M15" s="118" t="s">
        <v>111</v>
      </c>
      <c r="N15" s="119" t="s">
        <v>111</v>
      </c>
      <c r="O15" s="127">
        <v>0</v>
      </c>
      <c r="P15" s="127">
        <v>0</v>
      </c>
      <c r="Q15" s="128">
        <v>0</v>
      </c>
      <c r="R15" s="131">
        <v>0</v>
      </c>
      <c r="S15" s="132">
        <v>0</v>
      </c>
      <c r="T15" s="121">
        <v>0</v>
      </c>
    </row>
    <row r="16" spans="1:20" x14ac:dyDescent="0.25">
      <c r="A16" s="52">
        <v>8</v>
      </c>
      <c r="B16" s="43" t="s">
        <v>22</v>
      </c>
      <c r="C16" s="45">
        <v>2238</v>
      </c>
      <c r="D16" s="46">
        <v>82.5</v>
      </c>
      <c r="E16" s="46">
        <v>17.5</v>
      </c>
      <c r="F16" s="20">
        <v>63</v>
      </c>
      <c r="G16" s="21">
        <v>4</v>
      </c>
      <c r="H16" s="19">
        <f t="shared" si="7"/>
        <v>67</v>
      </c>
      <c r="I16" s="20">
        <v>3022</v>
      </c>
      <c r="J16" s="21">
        <v>322</v>
      </c>
      <c r="K16" s="21">
        <f>SUM(I16:J16)</f>
        <v>3344</v>
      </c>
      <c r="L16" s="117">
        <f t="shared" si="2"/>
        <v>34.121374603948333</v>
      </c>
      <c r="M16" s="118">
        <f t="shared" si="3"/>
        <v>10.213200561726032</v>
      </c>
      <c r="N16" s="119">
        <f t="shared" si="4"/>
        <v>29.937444146559429</v>
      </c>
      <c r="O16" s="120">
        <v>17.2133687218336</v>
      </c>
      <c r="P16" s="120">
        <v>5.5532879629706802</v>
      </c>
      <c r="Q16" s="121">
        <v>15.295965517871201</v>
      </c>
      <c r="R16" s="131">
        <v>0.82569524249811299</v>
      </c>
      <c r="S16" s="132">
        <v>0.44703968101913899</v>
      </c>
      <c r="T16" s="121">
        <v>0.76342848793673401</v>
      </c>
    </row>
    <row r="17" spans="1:20" x14ac:dyDescent="0.25">
      <c r="A17" s="52">
        <v>9</v>
      </c>
      <c r="B17" s="43" t="s">
        <v>23</v>
      </c>
      <c r="C17" s="45">
        <v>106</v>
      </c>
      <c r="D17" s="46">
        <v>84.9</v>
      </c>
      <c r="E17" s="46">
        <v>15.1</v>
      </c>
      <c r="F17" s="20">
        <v>0</v>
      </c>
      <c r="G17" s="21">
        <v>0</v>
      </c>
      <c r="H17" s="19">
        <f t="shared" si="7"/>
        <v>0</v>
      </c>
      <c r="I17" s="20">
        <v>0</v>
      </c>
      <c r="J17" s="21">
        <v>0</v>
      </c>
      <c r="K17" s="21">
        <v>0</v>
      </c>
      <c r="L17" s="117" t="s">
        <v>111</v>
      </c>
      <c r="M17" s="118" t="s">
        <v>111</v>
      </c>
      <c r="N17" s="119" t="s">
        <v>111</v>
      </c>
      <c r="O17" s="120">
        <v>37.559976009596198</v>
      </c>
      <c r="P17" s="120">
        <v>23.993852109068101</v>
      </c>
      <c r="Q17" s="121">
        <v>31.217564870259501</v>
      </c>
      <c r="R17" s="122">
        <v>0</v>
      </c>
      <c r="S17" s="120">
        <v>0</v>
      </c>
      <c r="T17" s="121">
        <v>0</v>
      </c>
    </row>
    <row r="18" spans="1:20" x14ac:dyDescent="0.25">
      <c r="A18" s="52">
        <v>10</v>
      </c>
      <c r="B18" s="43" t="s">
        <v>24</v>
      </c>
      <c r="C18" s="45">
        <v>65584</v>
      </c>
      <c r="D18" s="46">
        <v>56.6</v>
      </c>
      <c r="E18" s="46">
        <v>43.4</v>
      </c>
      <c r="F18" s="20">
        <v>1503</v>
      </c>
      <c r="G18" s="21">
        <v>843</v>
      </c>
      <c r="H18" s="19">
        <f t="shared" si="7"/>
        <v>2346</v>
      </c>
      <c r="I18" s="20">
        <v>65735</v>
      </c>
      <c r="J18" s="21">
        <v>46016</v>
      </c>
      <c r="K18" s="21">
        <f t="shared" ref="K18:K46" si="8">SUM(I18:J18)</f>
        <v>111751</v>
      </c>
      <c r="L18" s="117">
        <f t="shared" si="2"/>
        <v>40.489708340481215</v>
      </c>
      <c r="M18" s="118">
        <f t="shared" si="3"/>
        <v>29.616923538729804</v>
      </c>
      <c r="N18" s="119">
        <f t="shared" si="4"/>
        <v>35.770919736521101</v>
      </c>
      <c r="O18" s="120">
        <v>24.227596654328501</v>
      </c>
      <c r="P18" s="120">
        <v>17.712843292710399</v>
      </c>
      <c r="Q18" s="121">
        <v>21.3993927662336</v>
      </c>
      <c r="R18" s="122">
        <v>1.05961481441935</v>
      </c>
      <c r="S18" s="120">
        <v>0.96687330599924304</v>
      </c>
      <c r="T18" s="121">
        <v>1.0193535980474699</v>
      </c>
    </row>
    <row r="19" spans="1:20" x14ac:dyDescent="0.25">
      <c r="A19" s="52">
        <v>11</v>
      </c>
      <c r="B19" s="43" t="s">
        <v>25</v>
      </c>
      <c r="C19" s="45">
        <v>6081</v>
      </c>
      <c r="D19" s="46">
        <v>69.8</v>
      </c>
      <c r="E19" s="46">
        <v>30.2</v>
      </c>
      <c r="F19" s="20">
        <v>107</v>
      </c>
      <c r="G19" s="21">
        <v>24</v>
      </c>
      <c r="H19" s="19">
        <f t="shared" si="7"/>
        <v>131</v>
      </c>
      <c r="I19" s="20">
        <v>3665</v>
      </c>
      <c r="J19" s="21">
        <v>889</v>
      </c>
      <c r="K19" s="21">
        <f t="shared" si="8"/>
        <v>4554</v>
      </c>
      <c r="L19" s="117">
        <f t="shared" si="2"/>
        <v>25.208868432795278</v>
      </c>
      <c r="M19" s="118">
        <f t="shared" si="3"/>
        <v>13.068606919173934</v>
      </c>
      <c r="N19" s="119">
        <f t="shared" si="4"/>
        <v>21.542509455681632</v>
      </c>
      <c r="O19" s="120">
        <v>13.916626401661199</v>
      </c>
      <c r="P19" s="120">
        <v>8.0973189776864896</v>
      </c>
      <c r="Q19" s="121">
        <v>12.2974799835045</v>
      </c>
      <c r="R19" s="131">
        <v>0.47667696973914098</v>
      </c>
      <c r="S19" s="132">
        <v>0.29993819046513698</v>
      </c>
      <c r="T19" s="121">
        <v>0.42750170873953702</v>
      </c>
    </row>
    <row r="20" spans="1:20" x14ac:dyDescent="0.25">
      <c r="A20" s="52">
        <v>12</v>
      </c>
      <c r="B20" s="43" t="s">
        <v>26</v>
      </c>
      <c r="C20" s="45">
        <v>28</v>
      </c>
      <c r="D20" s="46">
        <v>82.1</v>
      </c>
      <c r="E20" s="46">
        <v>17.899999999999999</v>
      </c>
      <c r="F20" s="20"/>
      <c r="G20" s="21"/>
      <c r="H20" s="19">
        <f t="shared" si="7"/>
        <v>0</v>
      </c>
      <c r="I20" s="20">
        <v>0</v>
      </c>
      <c r="J20" s="21">
        <v>0</v>
      </c>
      <c r="K20" s="21">
        <v>0</v>
      </c>
      <c r="L20" s="117" t="s">
        <v>111</v>
      </c>
      <c r="M20" s="118" t="s">
        <v>111</v>
      </c>
      <c r="N20" s="119" t="s">
        <v>111</v>
      </c>
      <c r="O20" s="120">
        <v>0</v>
      </c>
      <c r="P20" s="120">
        <v>0</v>
      </c>
      <c r="Q20" s="121">
        <v>0</v>
      </c>
      <c r="R20" s="131">
        <v>0</v>
      </c>
      <c r="S20" s="132">
        <v>0</v>
      </c>
      <c r="T20" s="121">
        <v>0</v>
      </c>
    </row>
    <row r="21" spans="1:20" x14ac:dyDescent="0.25">
      <c r="A21" s="52">
        <v>13</v>
      </c>
      <c r="B21" s="43" t="s">
        <v>27</v>
      </c>
      <c r="C21" s="45">
        <v>12172</v>
      </c>
      <c r="D21" s="46">
        <v>50.6</v>
      </c>
      <c r="E21" s="46">
        <v>49.4</v>
      </c>
      <c r="F21" s="20">
        <v>229</v>
      </c>
      <c r="G21" s="22">
        <v>134</v>
      </c>
      <c r="H21" s="19">
        <f t="shared" si="7"/>
        <v>363</v>
      </c>
      <c r="I21" s="25">
        <v>11545</v>
      </c>
      <c r="J21" s="23">
        <v>6579</v>
      </c>
      <c r="K21" s="21">
        <f t="shared" si="8"/>
        <v>18124</v>
      </c>
      <c r="L21" s="117">
        <f t="shared" si="2"/>
        <v>37.181167430206564</v>
      </c>
      <c r="M21" s="118">
        <f t="shared" si="3"/>
        <v>22.285167657635963</v>
      </c>
      <c r="N21" s="119">
        <f t="shared" si="4"/>
        <v>29.822543542556687</v>
      </c>
      <c r="O21" s="120">
        <v>22.757564952475398</v>
      </c>
      <c r="P21" s="120">
        <v>14.630998040428899</v>
      </c>
      <c r="Q21" s="121">
        <v>18.885372810525901</v>
      </c>
      <c r="R21" s="131">
        <v>1.1473191588486</v>
      </c>
      <c r="S21" s="132">
        <v>0.71833832916404505</v>
      </c>
      <c r="T21" s="121">
        <v>0.94291596919551202</v>
      </c>
    </row>
    <row r="22" spans="1:20" x14ac:dyDescent="0.25">
      <c r="A22" s="52">
        <v>14</v>
      </c>
      <c r="B22" s="43" t="s">
        <v>28</v>
      </c>
      <c r="C22" s="45">
        <v>4165</v>
      </c>
      <c r="D22" s="46">
        <v>19.100000000000001</v>
      </c>
      <c r="E22" s="46">
        <v>80.900000000000006</v>
      </c>
      <c r="F22" s="20">
        <v>5</v>
      </c>
      <c r="G22" s="22">
        <v>23</v>
      </c>
      <c r="H22" s="19">
        <f t="shared" si="7"/>
        <v>28</v>
      </c>
      <c r="I22" s="20">
        <v>109</v>
      </c>
      <c r="J22" s="22">
        <v>609</v>
      </c>
      <c r="K22" s="21">
        <f t="shared" si="8"/>
        <v>718</v>
      </c>
      <c r="L22" s="117">
        <f t="shared" si="2"/>
        <v>6.2852366077320978</v>
      </c>
      <c r="M22" s="118">
        <f t="shared" si="3"/>
        <v>6.8259689537125112</v>
      </c>
      <c r="N22" s="119">
        <f t="shared" si="4"/>
        <v>6.7226890756302522</v>
      </c>
      <c r="O22" s="22">
        <v>4.8908269605857999</v>
      </c>
      <c r="P22" s="120">
        <v>6.7965396748003499</v>
      </c>
      <c r="Q22" s="121">
        <v>6.3543979355468903</v>
      </c>
      <c r="R22" s="131">
        <v>0.10662002774077101</v>
      </c>
      <c r="S22" s="132">
        <v>0.17996055051971399</v>
      </c>
      <c r="T22" s="121">
        <v>0.16294491849009499</v>
      </c>
    </row>
    <row r="23" spans="1:20" x14ac:dyDescent="0.25">
      <c r="A23" s="52">
        <v>15</v>
      </c>
      <c r="B23" s="43" t="s">
        <v>29</v>
      </c>
      <c r="C23" s="45">
        <v>8841</v>
      </c>
      <c r="D23" s="46">
        <v>23.1</v>
      </c>
      <c r="E23" s="46">
        <v>76.900000000000006</v>
      </c>
      <c r="F23" s="20">
        <v>40</v>
      </c>
      <c r="G23" s="22">
        <v>133</v>
      </c>
      <c r="H23" s="19">
        <f t="shared" si="7"/>
        <v>173</v>
      </c>
      <c r="I23" s="20">
        <v>1489</v>
      </c>
      <c r="J23" s="22">
        <v>7477</v>
      </c>
      <c r="K23" s="21">
        <f t="shared" si="8"/>
        <v>8966</v>
      </c>
      <c r="L23" s="117">
        <f t="shared" si="2"/>
        <v>19.586039267070824</v>
      </c>
      <c r="M23" s="118">
        <f t="shared" si="3"/>
        <v>19.562479987068173</v>
      </c>
      <c r="N23" s="119">
        <f t="shared" si="4"/>
        <v>19.567922180748784</v>
      </c>
      <c r="O23" s="120">
        <v>10.894913655085601</v>
      </c>
      <c r="P23" s="120">
        <v>11.7187565394847</v>
      </c>
      <c r="Q23" s="121">
        <v>11.5173894272362</v>
      </c>
      <c r="R23" s="131">
        <v>0.40556316081055999</v>
      </c>
      <c r="S23" s="132">
        <v>0.65880558380245802</v>
      </c>
      <c r="T23" s="121">
        <v>0.59690701505549104</v>
      </c>
    </row>
    <row r="24" spans="1:20" x14ac:dyDescent="0.25">
      <c r="A24" s="52">
        <v>16</v>
      </c>
      <c r="B24" s="43" t="s">
        <v>30</v>
      </c>
      <c r="C24" s="45">
        <v>9785</v>
      </c>
      <c r="D24" s="46">
        <v>83.7</v>
      </c>
      <c r="E24" s="46">
        <v>16.3</v>
      </c>
      <c r="F24" s="20">
        <v>610</v>
      </c>
      <c r="G24" s="22">
        <v>37</v>
      </c>
      <c r="H24" s="19">
        <f t="shared" si="7"/>
        <v>647</v>
      </c>
      <c r="I24" s="20">
        <v>22883</v>
      </c>
      <c r="J24" s="22">
        <v>1749</v>
      </c>
      <c r="K24" s="21">
        <f t="shared" si="8"/>
        <v>24632</v>
      </c>
      <c r="L24" s="117">
        <f t="shared" si="2"/>
        <v>74.480665246650048</v>
      </c>
      <c r="M24" s="118">
        <f t="shared" si="3"/>
        <v>23.198146656175254</v>
      </c>
      <c r="N24" s="119">
        <f t="shared" si="4"/>
        <v>66.121614716402661</v>
      </c>
      <c r="O24" s="120">
        <v>45.630566555098703</v>
      </c>
      <c r="P24" s="120">
        <v>16.604996308754199</v>
      </c>
      <c r="Q24" s="121">
        <v>41.4837273827929</v>
      </c>
      <c r="R24" s="131">
        <v>1.7117446794759399</v>
      </c>
      <c r="S24" s="132">
        <v>0.78492266335165095</v>
      </c>
      <c r="T24" s="121">
        <v>1.5793310245640699</v>
      </c>
    </row>
    <row r="25" spans="1:20" x14ac:dyDescent="0.25">
      <c r="A25" s="52">
        <v>17</v>
      </c>
      <c r="B25" s="43" t="s">
        <v>31</v>
      </c>
      <c r="C25" s="45">
        <v>7790</v>
      </c>
      <c r="D25" s="46">
        <v>71.599999999999994</v>
      </c>
      <c r="E25" s="46">
        <v>28.4</v>
      </c>
      <c r="F25" s="20">
        <v>211</v>
      </c>
      <c r="G25" s="22">
        <v>56</v>
      </c>
      <c r="H25" s="19">
        <f t="shared" si="7"/>
        <v>267</v>
      </c>
      <c r="I25" s="20">
        <v>10854</v>
      </c>
      <c r="J25" s="22">
        <v>3610</v>
      </c>
      <c r="K25" s="21">
        <f t="shared" si="8"/>
        <v>14464</v>
      </c>
      <c r="L25" s="117">
        <f t="shared" si="2"/>
        <v>37.829619695785318</v>
      </c>
      <c r="M25" s="118">
        <f t="shared" si="3"/>
        <v>25.312336147824041</v>
      </c>
      <c r="N25" s="119">
        <f t="shared" si="4"/>
        <v>34.274711168164316</v>
      </c>
      <c r="O25" s="22">
        <v>19.688874722022899</v>
      </c>
      <c r="P25" s="120">
        <v>14.9435786508564</v>
      </c>
      <c r="Q25" s="121">
        <v>18.459443944856499</v>
      </c>
      <c r="R25" s="131">
        <v>1.01281064565326</v>
      </c>
      <c r="S25" s="132">
        <v>0.96332712374270502</v>
      </c>
      <c r="T25" s="121">
        <v>0.99999025175432099</v>
      </c>
    </row>
    <row r="26" spans="1:20" x14ac:dyDescent="0.25">
      <c r="A26" s="52">
        <v>18</v>
      </c>
      <c r="B26" s="43" t="s">
        <v>32</v>
      </c>
      <c r="C26" s="45">
        <v>7923</v>
      </c>
      <c r="D26" s="46">
        <v>64.5</v>
      </c>
      <c r="E26" s="46">
        <v>35.5</v>
      </c>
      <c r="F26" s="20">
        <v>78</v>
      </c>
      <c r="G26" s="23">
        <v>32</v>
      </c>
      <c r="H26" s="19">
        <f t="shared" si="7"/>
        <v>110</v>
      </c>
      <c r="I26" s="25">
        <v>3098</v>
      </c>
      <c r="J26" s="23">
        <v>2039</v>
      </c>
      <c r="K26" s="21">
        <f t="shared" si="8"/>
        <v>5137</v>
      </c>
      <c r="L26" s="117">
        <f t="shared" si="2"/>
        <v>15.263187247020008</v>
      </c>
      <c r="M26" s="118">
        <f t="shared" si="3"/>
        <v>11.377110320638968</v>
      </c>
      <c r="N26" s="119">
        <f t="shared" si="4"/>
        <v>13.883629938154739</v>
      </c>
      <c r="O26" s="120">
        <v>12.513524231958399</v>
      </c>
      <c r="P26" s="120">
        <v>8.3761564330975506</v>
      </c>
      <c r="Q26" s="121">
        <v>10.941328221544801</v>
      </c>
      <c r="R26" s="131">
        <v>0.49701151372573199</v>
      </c>
      <c r="S26" s="132">
        <v>0.53371821772143402</v>
      </c>
      <c r="T26" s="121">
        <v>0.51096002794614204</v>
      </c>
    </row>
    <row r="27" spans="1:20" x14ac:dyDescent="0.25">
      <c r="A27" s="52">
        <v>19</v>
      </c>
      <c r="B27" s="43" t="s">
        <v>33</v>
      </c>
      <c r="C27" s="45">
        <v>896</v>
      </c>
      <c r="D27" s="46">
        <v>78.8</v>
      </c>
      <c r="E27" s="46">
        <v>21.2</v>
      </c>
      <c r="F27" s="20">
        <v>5</v>
      </c>
      <c r="G27" s="23">
        <v>2</v>
      </c>
      <c r="H27" s="19">
        <f t="shared" si="7"/>
        <v>7</v>
      </c>
      <c r="I27" s="20">
        <v>76</v>
      </c>
      <c r="J27" s="23">
        <v>48</v>
      </c>
      <c r="K27" s="21">
        <f t="shared" si="8"/>
        <v>124</v>
      </c>
      <c r="L27" s="117">
        <f t="shared" si="2"/>
        <v>7.0816715010877447</v>
      </c>
      <c r="M27" s="118">
        <f t="shared" si="3"/>
        <v>10.528975741239892</v>
      </c>
      <c r="N27" s="119">
        <f t="shared" si="4"/>
        <v>7.8125</v>
      </c>
      <c r="O27" s="120">
        <v>4.9393497247300404</v>
      </c>
      <c r="P27" s="120">
        <v>16.101244626209599</v>
      </c>
      <c r="Q27" s="121">
        <v>6.1592988254217103</v>
      </c>
      <c r="R27" s="131">
        <v>7.5078115815896601E-2</v>
      </c>
      <c r="S27" s="132">
        <v>0.38642987102903098</v>
      </c>
      <c r="T27" s="121">
        <v>0.10910757919318501</v>
      </c>
    </row>
    <row r="28" spans="1:20" x14ac:dyDescent="0.25">
      <c r="A28" s="52">
        <v>20</v>
      </c>
      <c r="B28" s="43" t="s">
        <v>34</v>
      </c>
      <c r="C28" s="45">
        <v>24092</v>
      </c>
      <c r="D28" s="46">
        <v>62.3</v>
      </c>
      <c r="E28" s="46">
        <v>37.700000000000003</v>
      </c>
      <c r="F28" s="20">
        <v>249</v>
      </c>
      <c r="G28" s="23">
        <v>81</v>
      </c>
      <c r="H28" s="19">
        <f t="shared" si="7"/>
        <v>330</v>
      </c>
      <c r="I28" s="20">
        <v>11324</v>
      </c>
      <c r="J28" s="23">
        <v>3604</v>
      </c>
      <c r="K28" s="21">
        <f t="shared" si="8"/>
        <v>14928</v>
      </c>
      <c r="L28" s="117">
        <f t="shared" si="2"/>
        <v>16.589696692374257</v>
      </c>
      <c r="M28" s="118">
        <f t="shared" si="3"/>
        <v>8.9180687118477309</v>
      </c>
      <c r="N28" s="119">
        <f t="shared" si="4"/>
        <v>13.697492943715757</v>
      </c>
      <c r="O28" s="120">
        <v>8.8414667489124295</v>
      </c>
      <c r="P28" s="120">
        <v>5.3564169776199</v>
      </c>
      <c r="Q28" s="121">
        <v>7.6239239380052997</v>
      </c>
      <c r="R28" s="131">
        <v>0.40209144363326998</v>
      </c>
      <c r="S28" s="132">
        <v>0.238327491201754</v>
      </c>
      <c r="T28" s="121">
        <v>0.34487859559558498</v>
      </c>
    </row>
    <row r="29" spans="1:20" x14ac:dyDescent="0.25">
      <c r="A29" s="52">
        <v>21</v>
      </c>
      <c r="B29" s="43" t="s">
        <v>35</v>
      </c>
      <c r="C29" s="45">
        <v>17760</v>
      </c>
      <c r="D29" s="46">
        <v>47.4</v>
      </c>
      <c r="E29" s="46">
        <v>52.6</v>
      </c>
      <c r="F29" s="20">
        <v>85</v>
      </c>
      <c r="G29" s="23">
        <v>62</v>
      </c>
      <c r="H29" s="19">
        <f t="shared" si="7"/>
        <v>147</v>
      </c>
      <c r="I29" s="20">
        <v>4499</v>
      </c>
      <c r="J29" s="23">
        <v>2924</v>
      </c>
      <c r="K29" s="21">
        <f t="shared" si="8"/>
        <v>7423</v>
      </c>
      <c r="L29" s="117">
        <f t="shared" si="2"/>
        <v>10.097122438894591</v>
      </c>
      <c r="M29" s="118">
        <f t="shared" si="3"/>
        <v>6.6368650018840132</v>
      </c>
      <c r="N29" s="119">
        <f t="shared" si="4"/>
        <v>8.2770270270270281</v>
      </c>
      <c r="O29" s="120">
        <v>5.8647861816253899</v>
      </c>
      <c r="P29" s="120">
        <v>3.9116889530938601</v>
      </c>
      <c r="Q29" s="121">
        <v>4.8445759517952203</v>
      </c>
      <c r="R29" s="131">
        <v>0.310419682719207</v>
      </c>
      <c r="S29" s="132">
        <v>0.184480298368491</v>
      </c>
      <c r="T29" s="121">
        <v>0.244634607416163</v>
      </c>
    </row>
    <row r="30" spans="1:20" x14ac:dyDescent="0.25">
      <c r="A30" s="52">
        <v>22</v>
      </c>
      <c r="B30" s="43" t="s">
        <v>36</v>
      </c>
      <c r="C30" s="45">
        <v>33338</v>
      </c>
      <c r="D30" s="46">
        <v>70</v>
      </c>
      <c r="E30" s="46">
        <v>30</v>
      </c>
      <c r="F30" s="20">
        <v>751</v>
      </c>
      <c r="G30" s="23">
        <v>208</v>
      </c>
      <c r="H30" s="19">
        <f t="shared" si="7"/>
        <v>959</v>
      </c>
      <c r="I30" s="25">
        <v>35095</v>
      </c>
      <c r="J30" s="23">
        <v>12509</v>
      </c>
      <c r="K30" s="21">
        <f t="shared" si="8"/>
        <v>47604</v>
      </c>
      <c r="L30" s="117">
        <f t="shared" si="2"/>
        <v>32.181208916465977</v>
      </c>
      <c r="M30" s="118">
        <f t="shared" si="3"/>
        <v>20.797088407622933</v>
      </c>
      <c r="N30" s="119">
        <f t="shared" si="4"/>
        <v>28.765972763813064</v>
      </c>
      <c r="O30" s="120">
        <v>15.5951490987624</v>
      </c>
      <c r="P30" s="120">
        <v>10.9128905791744</v>
      </c>
      <c r="Q30" s="121">
        <v>14.267430381337</v>
      </c>
      <c r="R30" s="131">
        <v>0.72877730708530597</v>
      </c>
      <c r="S30" s="132">
        <v>0.656294943533136</v>
      </c>
      <c r="T30" s="121">
        <v>0.70822393730257305</v>
      </c>
    </row>
    <row r="31" spans="1:20" x14ac:dyDescent="0.25">
      <c r="A31" s="52">
        <v>23</v>
      </c>
      <c r="B31" s="43" t="s">
        <v>37</v>
      </c>
      <c r="C31" s="45">
        <v>14782</v>
      </c>
      <c r="D31" s="46">
        <v>78.900000000000006</v>
      </c>
      <c r="E31" s="46">
        <v>21.1</v>
      </c>
      <c r="F31" s="20">
        <v>457</v>
      </c>
      <c r="G31" s="23">
        <v>36</v>
      </c>
      <c r="H31" s="19">
        <f t="shared" si="7"/>
        <v>493</v>
      </c>
      <c r="I31" s="20">
        <v>20924</v>
      </c>
      <c r="J31" s="23">
        <v>1524</v>
      </c>
      <c r="K31" s="21">
        <f t="shared" si="8"/>
        <v>22448</v>
      </c>
      <c r="L31" s="117">
        <f t="shared" si="2"/>
        <v>39.183750181557087</v>
      </c>
      <c r="M31" s="118">
        <f t="shared" si="3"/>
        <v>11.54215354783357</v>
      </c>
      <c r="N31" s="119">
        <f t="shared" si="4"/>
        <v>33.351373291841426</v>
      </c>
      <c r="O31" s="120">
        <v>21.932035740675801</v>
      </c>
      <c r="P31" s="120">
        <v>9.0226468435773803</v>
      </c>
      <c r="Q31" s="121">
        <v>19.8573661100979</v>
      </c>
      <c r="R31" s="131">
        <v>1.0041704941748399</v>
      </c>
      <c r="S31" s="132">
        <v>0.38195871637810902</v>
      </c>
      <c r="T31" s="121">
        <v>0.90417475545532799</v>
      </c>
    </row>
    <row r="32" spans="1:20" x14ac:dyDescent="0.25">
      <c r="A32" s="52">
        <v>24</v>
      </c>
      <c r="B32" s="43" t="s">
        <v>38</v>
      </c>
      <c r="C32" s="45">
        <v>15340</v>
      </c>
      <c r="D32" s="46">
        <v>83.5</v>
      </c>
      <c r="E32" s="46">
        <v>16.5</v>
      </c>
      <c r="F32" s="20">
        <v>336</v>
      </c>
      <c r="G32" s="23">
        <v>39</v>
      </c>
      <c r="H32" s="19">
        <f t="shared" si="7"/>
        <v>375</v>
      </c>
      <c r="I32" s="20">
        <v>16670</v>
      </c>
      <c r="J32" s="23">
        <v>3627</v>
      </c>
      <c r="K32" s="21">
        <f t="shared" si="8"/>
        <v>20297</v>
      </c>
      <c r="L32" s="117">
        <f t="shared" si="2"/>
        <v>26.23176072886821</v>
      </c>
      <c r="M32" s="118">
        <f t="shared" si="3"/>
        <v>15.408320493066256</v>
      </c>
      <c r="N32" s="119">
        <f t="shared" si="4"/>
        <v>24.445893089960887</v>
      </c>
      <c r="O32" s="120">
        <v>14.488765837870501</v>
      </c>
      <c r="P32" s="120">
        <v>8.6923206022039707</v>
      </c>
      <c r="Q32" s="121">
        <v>13.549107384805501</v>
      </c>
      <c r="R32" s="131">
        <v>0.71883251939672699</v>
      </c>
      <c r="S32" s="132">
        <v>0.80838581600496895</v>
      </c>
      <c r="T32" s="121">
        <v>0.73334995357172506</v>
      </c>
    </row>
    <row r="33" spans="1:20" x14ac:dyDescent="0.25">
      <c r="A33" s="52">
        <v>25</v>
      </c>
      <c r="B33" s="43" t="s">
        <v>39</v>
      </c>
      <c r="C33" s="45">
        <v>61174</v>
      </c>
      <c r="D33" s="46">
        <v>79.5</v>
      </c>
      <c r="E33" s="46">
        <v>20.5</v>
      </c>
      <c r="F33" s="20">
        <v>2021</v>
      </c>
      <c r="G33" s="23">
        <v>249</v>
      </c>
      <c r="H33" s="19">
        <f t="shared" si="7"/>
        <v>2270</v>
      </c>
      <c r="I33" s="20">
        <v>85210</v>
      </c>
      <c r="J33" s="23">
        <v>13297</v>
      </c>
      <c r="K33" s="21">
        <f t="shared" si="8"/>
        <v>98507</v>
      </c>
      <c r="L33" s="117">
        <f t="shared" si="2"/>
        <v>41.555863026447085</v>
      </c>
      <c r="M33" s="118">
        <f t="shared" si="3"/>
        <v>19.855398475520047</v>
      </c>
      <c r="N33" s="119">
        <f t="shared" si="4"/>
        <v>37.107267793507042</v>
      </c>
      <c r="O33" s="120">
        <v>22.968508969521</v>
      </c>
      <c r="P33" s="120">
        <v>11.6295335039154</v>
      </c>
      <c r="Q33" s="121">
        <v>20.749344951406499</v>
      </c>
      <c r="R33" s="131">
        <v>0.96840507139677501</v>
      </c>
      <c r="S33" s="132">
        <v>0.62103577109061403</v>
      </c>
      <c r="T33" s="121">
        <v>0.90042102340449304</v>
      </c>
    </row>
    <row r="34" spans="1:20" x14ac:dyDescent="0.25">
      <c r="A34" s="52">
        <v>26</v>
      </c>
      <c r="B34" s="43" t="s">
        <v>40</v>
      </c>
      <c r="C34" s="45">
        <v>20053</v>
      </c>
      <c r="D34" s="46">
        <v>66</v>
      </c>
      <c r="E34" s="46">
        <v>34</v>
      </c>
      <c r="F34" s="20">
        <v>89</v>
      </c>
      <c r="G34" s="23">
        <v>59</v>
      </c>
      <c r="H34" s="19">
        <f t="shared" si="7"/>
        <v>148</v>
      </c>
      <c r="I34" s="20">
        <v>4288</v>
      </c>
      <c r="J34" s="23">
        <v>2984</v>
      </c>
      <c r="K34" s="21">
        <f t="shared" si="8"/>
        <v>7272</v>
      </c>
      <c r="L34" s="117">
        <f t="shared" si="2"/>
        <v>6.7246040417137021</v>
      </c>
      <c r="M34" s="118">
        <f t="shared" si="3"/>
        <v>8.6535387106520663</v>
      </c>
      <c r="N34" s="119">
        <f t="shared" si="4"/>
        <v>7.3804418291527449</v>
      </c>
      <c r="O34" s="120">
        <v>3.2784365880006399</v>
      </c>
      <c r="P34" s="120">
        <v>4.67181971020148</v>
      </c>
      <c r="Q34" s="121">
        <v>3.7208368725279999</v>
      </c>
      <c r="R34" s="131">
        <v>0.157954338082548</v>
      </c>
      <c r="S34" s="132">
        <v>0.236283220597309</v>
      </c>
      <c r="T34" s="121">
        <v>0.18282382254745699</v>
      </c>
    </row>
    <row r="35" spans="1:20" ht="16.5" customHeight="1" x14ac:dyDescent="0.25">
      <c r="A35" s="52">
        <v>27</v>
      </c>
      <c r="B35" s="43" t="s">
        <v>41</v>
      </c>
      <c r="C35" s="45">
        <v>21448</v>
      </c>
      <c r="D35" s="46">
        <v>69.2</v>
      </c>
      <c r="E35" s="46">
        <v>30.8</v>
      </c>
      <c r="F35" s="20">
        <v>193</v>
      </c>
      <c r="G35" s="23">
        <v>86</v>
      </c>
      <c r="H35" s="19">
        <f t="shared" si="7"/>
        <v>279</v>
      </c>
      <c r="I35" s="20">
        <v>7517</v>
      </c>
      <c r="J35" s="23">
        <v>4718</v>
      </c>
      <c r="K35" s="21">
        <f t="shared" si="8"/>
        <v>12235</v>
      </c>
      <c r="L35" s="117">
        <f t="shared" si="2"/>
        <v>13.003624305485184</v>
      </c>
      <c r="M35" s="118">
        <f t="shared" si="3"/>
        <v>13.018499590674153</v>
      </c>
      <c r="N35" s="119">
        <f t="shared" si="4"/>
        <v>13.008205893323387</v>
      </c>
      <c r="O35" s="120">
        <v>7.0659129595214001</v>
      </c>
      <c r="P35" s="120">
        <v>6.8681455807276599</v>
      </c>
      <c r="Q35" s="121">
        <v>7.0037488130340204</v>
      </c>
      <c r="R35" s="131">
        <v>0.27520449594156698</v>
      </c>
      <c r="S35" s="132">
        <v>0.37678966104503597</v>
      </c>
      <c r="T35" s="121">
        <v>0.30713572303753101</v>
      </c>
    </row>
    <row r="36" spans="1:20" x14ac:dyDescent="0.25">
      <c r="A36" s="52">
        <v>28</v>
      </c>
      <c r="B36" s="43" t="s">
        <v>42</v>
      </c>
      <c r="C36" s="45">
        <v>34087</v>
      </c>
      <c r="D36" s="46">
        <v>77.900000000000006</v>
      </c>
      <c r="E36" s="46">
        <v>22.1</v>
      </c>
      <c r="F36" s="20">
        <v>693</v>
      </c>
      <c r="G36" s="23">
        <v>79</v>
      </c>
      <c r="H36" s="19">
        <f t="shared" si="7"/>
        <v>772</v>
      </c>
      <c r="I36" s="20">
        <v>28752</v>
      </c>
      <c r="J36" s="23">
        <v>3670</v>
      </c>
      <c r="K36" s="21">
        <f t="shared" si="8"/>
        <v>32422</v>
      </c>
      <c r="L36" s="117">
        <f t="shared" si="2"/>
        <v>26.097986150593361</v>
      </c>
      <c r="M36" s="118">
        <f t="shared" si="3"/>
        <v>10.486873686402918</v>
      </c>
      <c r="N36" s="119">
        <f t="shared" si="4"/>
        <v>22.647930296007274</v>
      </c>
      <c r="O36" s="120">
        <v>13.073642374870699</v>
      </c>
      <c r="P36" s="120">
        <v>5.83312277482979</v>
      </c>
      <c r="Q36" s="121">
        <v>11.6001677035644</v>
      </c>
      <c r="R36" s="131">
        <v>0.54241466892104295</v>
      </c>
      <c r="S36" s="132">
        <v>0.27098177953956099</v>
      </c>
      <c r="T36" s="121">
        <v>0.487176991301768</v>
      </c>
    </row>
    <row r="37" spans="1:20" x14ac:dyDescent="0.25">
      <c r="A37" s="52">
        <v>29</v>
      </c>
      <c r="B37" s="43" t="s">
        <v>43</v>
      </c>
      <c r="C37" s="45">
        <v>20250</v>
      </c>
      <c r="D37" s="46">
        <v>76.5</v>
      </c>
      <c r="E37" s="46">
        <v>23.5</v>
      </c>
      <c r="F37" s="20">
        <v>482</v>
      </c>
      <c r="G37" s="23">
        <v>71</v>
      </c>
      <c r="H37" s="19">
        <f t="shared" si="7"/>
        <v>553</v>
      </c>
      <c r="I37" s="20">
        <v>20929</v>
      </c>
      <c r="J37" s="23">
        <v>3144</v>
      </c>
      <c r="K37" s="21">
        <f t="shared" si="8"/>
        <v>24073</v>
      </c>
      <c r="L37" s="117">
        <f t="shared" si="2"/>
        <v>31.114338739611068</v>
      </c>
      <c r="M37" s="118">
        <f t="shared" si="3"/>
        <v>14.919884423430522</v>
      </c>
      <c r="N37" s="119">
        <f t="shared" si="4"/>
        <v>27.308641975308642</v>
      </c>
      <c r="O37" s="120">
        <v>16.693378959131799</v>
      </c>
      <c r="P37" s="120">
        <v>8.7041516474078104</v>
      </c>
      <c r="Q37" s="121">
        <v>14.9335349675607</v>
      </c>
      <c r="R37" s="131">
        <v>0.72484590920263403</v>
      </c>
      <c r="S37" s="132">
        <v>0.38543454618943901</v>
      </c>
      <c r="T37" s="121">
        <v>0.65008135130938505</v>
      </c>
    </row>
    <row r="38" spans="1:20" x14ac:dyDescent="0.25">
      <c r="A38" s="52">
        <v>30</v>
      </c>
      <c r="B38" s="43" t="s">
        <v>44</v>
      </c>
      <c r="C38" s="45">
        <v>4836</v>
      </c>
      <c r="D38" s="46">
        <v>77.8</v>
      </c>
      <c r="E38" s="46">
        <v>22.2</v>
      </c>
      <c r="F38" s="24">
        <v>66</v>
      </c>
      <c r="G38" s="23">
        <v>13</v>
      </c>
      <c r="H38" s="19">
        <f t="shared" si="7"/>
        <v>79</v>
      </c>
      <c r="I38" s="25">
        <v>2399</v>
      </c>
      <c r="J38" s="23">
        <v>1244</v>
      </c>
      <c r="K38" s="21">
        <f t="shared" si="8"/>
        <v>3643</v>
      </c>
      <c r="L38" s="117">
        <f t="shared" si="2"/>
        <v>17.541957172108926</v>
      </c>
      <c r="M38" s="118">
        <f t="shared" si="3"/>
        <v>12.108883076625013</v>
      </c>
      <c r="N38" s="119">
        <f t="shared" si="4"/>
        <v>16.335814722911497</v>
      </c>
      <c r="O38" s="120">
        <v>11.3816533955438</v>
      </c>
      <c r="P38" s="120">
        <v>7.3586932772110298</v>
      </c>
      <c r="Q38" s="121">
        <v>10.4422435543599</v>
      </c>
      <c r="R38" s="131">
        <v>0.41370585599863102</v>
      </c>
      <c r="S38" s="132">
        <v>0.70417034129619405</v>
      </c>
      <c r="T38" s="121">
        <v>0.48153282618396498</v>
      </c>
    </row>
    <row r="39" spans="1:20" x14ac:dyDescent="0.25">
      <c r="A39" s="52">
        <v>31</v>
      </c>
      <c r="B39" s="43" t="s">
        <v>45</v>
      </c>
      <c r="C39" s="45">
        <v>8301</v>
      </c>
      <c r="D39" s="46">
        <v>71.900000000000006</v>
      </c>
      <c r="E39" s="46">
        <v>28.1</v>
      </c>
      <c r="F39" s="24">
        <v>282</v>
      </c>
      <c r="G39" s="23">
        <v>66</v>
      </c>
      <c r="H39" s="19">
        <f t="shared" si="7"/>
        <v>348</v>
      </c>
      <c r="I39" s="24">
        <v>11953</v>
      </c>
      <c r="J39" s="23">
        <v>3647</v>
      </c>
      <c r="K39" s="21">
        <f t="shared" si="8"/>
        <v>15600</v>
      </c>
      <c r="L39" s="117">
        <f t="shared" si="2"/>
        <v>47.248693498227922</v>
      </c>
      <c r="M39" s="118">
        <f t="shared" si="3"/>
        <v>28.294837349699755</v>
      </c>
      <c r="N39" s="119">
        <f t="shared" si="4"/>
        <v>41.922659920491512</v>
      </c>
      <c r="O39" s="120">
        <v>32.509172024819897</v>
      </c>
      <c r="P39" s="120">
        <v>18.572140101471401</v>
      </c>
      <c r="Q39" s="121">
        <v>28.458843237978499</v>
      </c>
      <c r="R39" s="131">
        <v>1.37795082699529</v>
      </c>
      <c r="S39" s="132">
        <v>1.02625143863737</v>
      </c>
      <c r="T39" s="121">
        <v>1.27574124859904</v>
      </c>
    </row>
    <row r="40" spans="1:20" x14ac:dyDescent="0.25">
      <c r="A40" s="52">
        <v>32</v>
      </c>
      <c r="B40" s="43" t="s">
        <v>46</v>
      </c>
      <c r="C40" s="45">
        <v>18613</v>
      </c>
      <c r="D40" s="46">
        <v>50.9</v>
      </c>
      <c r="E40" s="46">
        <v>49.1</v>
      </c>
      <c r="F40" s="24">
        <v>196</v>
      </c>
      <c r="G40" s="23">
        <v>111</v>
      </c>
      <c r="H40" s="19">
        <f t="shared" si="7"/>
        <v>307</v>
      </c>
      <c r="I40" s="24">
        <v>9304</v>
      </c>
      <c r="J40" s="23">
        <v>5258</v>
      </c>
      <c r="K40" s="21">
        <f t="shared" si="8"/>
        <v>14562</v>
      </c>
      <c r="L40" s="117">
        <f t="shared" si="2"/>
        <v>20.688162159725913</v>
      </c>
      <c r="M40" s="118">
        <f t="shared" si="3"/>
        <v>12.145771580929738</v>
      </c>
      <c r="N40" s="119">
        <f t="shared" si="4"/>
        <v>16.493848385536989</v>
      </c>
      <c r="O40" s="120">
        <v>11.239768871356899</v>
      </c>
      <c r="P40" s="120">
        <v>7.1597378142713701</v>
      </c>
      <c r="Q40" s="121">
        <v>9.3195677347700805</v>
      </c>
      <c r="R40" s="131">
        <v>0.53354494683216602</v>
      </c>
      <c r="S40" s="132">
        <v>0.33915226511206198</v>
      </c>
      <c r="T40" s="121">
        <v>0.44205715098932202</v>
      </c>
    </row>
    <row r="41" spans="1:20" x14ac:dyDescent="0.25">
      <c r="A41" s="52">
        <v>33</v>
      </c>
      <c r="B41" s="43" t="s">
        <v>47</v>
      </c>
      <c r="C41" s="45">
        <v>24250</v>
      </c>
      <c r="D41" s="46">
        <v>83.8</v>
      </c>
      <c r="E41" s="46">
        <v>16.2</v>
      </c>
      <c r="F41" s="25">
        <v>576</v>
      </c>
      <c r="G41" s="22">
        <v>21</v>
      </c>
      <c r="H41" s="19">
        <f t="shared" si="7"/>
        <v>597</v>
      </c>
      <c r="I41" s="25">
        <v>27231</v>
      </c>
      <c r="J41" s="23">
        <v>1233</v>
      </c>
      <c r="K41" s="21">
        <f t="shared" si="8"/>
        <v>28464</v>
      </c>
      <c r="L41" s="117">
        <f t="shared" si="2"/>
        <v>28.344364343183329</v>
      </c>
      <c r="M41" s="118">
        <f t="shared" si="3"/>
        <v>5.3455517373043149</v>
      </c>
      <c r="N41" s="119">
        <f t="shared" si="4"/>
        <v>24.618556701030929</v>
      </c>
      <c r="O41" s="120">
        <v>16.022929256847899</v>
      </c>
      <c r="P41" s="120">
        <v>3.45075938890009</v>
      </c>
      <c r="Q41" s="121">
        <v>14.2027544303316</v>
      </c>
      <c r="R41" s="131">
        <v>0.75750067116879405</v>
      </c>
      <c r="S41" s="132">
        <v>0.20260887269113401</v>
      </c>
      <c r="T41" s="121">
        <v>0.67716449263811995</v>
      </c>
    </row>
    <row r="42" spans="1:20" x14ac:dyDescent="0.25">
      <c r="A42" s="52">
        <v>35</v>
      </c>
      <c r="B42" s="43" t="s">
        <v>48</v>
      </c>
      <c r="C42" s="45">
        <v>31416</v>
      </c>
      <c r="D42" s="46">
        <v>73.2</v>
      </c>
      <c r="E42" s="46">
        <v>26.8</v>
      </c>
      <c r="F42" s="25">
        <v>43</v>
      </c>
      <c r="G42" s="23">
        <v>3</v>
      </c>
      <c r="H42" s="19">
        <f t="shared" si="7"/>
        <v>46</v>
      </c>
      <c r="I42" s="25">
        <v>2344</v>
      </c>
      <c r="J42" s="23">
        <v>66</v>
      </c>
      <c r="K42" s="21">
        <f t="shared" si="8"/>
        <v>2410</v>
      </c>
      <c r="L42" s="117">
        <f t="shared" si="2"/>
        <v>1.8698487840242903</v>
      </c>
      <c r="M42" s="118">
        <f t="shared" si="3"/>
        <v>0.35631620355061966</v>
      </c>
      <c r="N42" s="119">
        <f t="shared" si="4"/>
        <v>1.4642220524573466</v>
      </c>
      <c r="O42" s="120">
        <v>3.9391707752370499</v>
      </c>
      <c r="P42" s="120">
        <v>1.08147820767338</v>
      </c>
      <c r="Q42" s="121">
        <v>3.3601208007255501</v>
      </c>
      <c r="R42" s="131">
        <v>0.21473061156175899</v>
      </c>
      <c r="S42" s="132">
        <v>2.3792520568814299E-2</v>
      </c>
      <c r="T42" s="121">
        <v>0.176041111516273</v>
      </c>
    </row>
    <row r="43" spans="1:20" x14ac:dyDescent="0.25">
      <c r="A43" s="52">
        <v>36</v>
      </c>
      <c r="B43" s="43" t="s">
        <v>49</v>
      </c>
      <c r="C43" s="45">
        <v>5443</v>
      </c>
      <c r="D43" s="46">
        <v>66.599999999999994</v>
      </c>
      <c r="E43" s="46">
        <v>33.4</v>
      </c>
      <c r="F43" s="25">
        <v>63</v>
      </c>
      <c r="G43" s="23">
        <v>5</v>
      </c>
      <c r="H43" s="19">
        <f t="shared" si="7"/>
        <v>68</v>
      </c>
      <c r="I43" s="25">
        <v>3028</v>
      </c>
      <c r="J43" s="23">
        <v>136</v>
      </c>
      <c r="K43" s="21">
        <f t="shared" si="8"/>
        <v>3164</v>
      </c>
      <c r="L43" s="117">
        <f t="shared" si="2"/>
        <v>17.37912816362201</v>
      </c>
      <c r="M43" s="118">
        <f t="shared" si="3"/>
        <v>2.7503325152010882</v>
      </c>
      <c r="N43" s="119">
        <f t="shared" si="4"/>
        <v>12.49311041704942</v>
      </c>
      <c r="O43" s="120">
        <v>12.527480918459201</v>
      </c>
      <c r="P43" s="120">
        <v>2.8897658364947398</v>
      </c>
      <c r="Q43" s="121">
        <v>10.060380033814701</v>
      </c>
      <c r="R43" s="131">
        <v>0.60211447969991305</v>
      </c>
      <c r="S43" s="132">
        <v>7.8601630752656901E-2</v>
      </c>
      <c r="T43" s="121">
        <v>0.46810356510279</v>
      </c>
    </row>
    <row r="44" spans="1:20" x14ac:dyDescent="0.25">
      <c r="A44" s="52">
        <v>37</v>
      </c>
      <c r="B44" s="43" t="s">
        <v>50</v>
      </c>
      <c r="C44" s="45">
        <v>2310</v>
      </c>
      <c r="D44" s="46">
        <v>72.5</v>
      </c>
      <c r="E44" s="46">
        <v>27.5</v>
      </c>
      <c r="F44" s="25">
        <v>87</v>
      </c>
      <c r="G44" s="23">
        <v>1</v>
      </c>
      <c r="H44" s="19">
        <f t="shared" si="7"/>
        <v>88</v>
      </c>
      <c r="I44" s="25">
        <v>5309</v>
      </c>
      <c r="J44" s="23">
        <v>143</v>
      </c>
      <c r="K44" s="21">
        <f t="shared" si="8"/>
        <v>5452</v>
      </c>
      <c r="L44" s="117">
        <f t="shared" si="2"/>
        <v>51.948051948051948</v>
      </c>
      <c r="M44" s="118">
        <f t="shared" si="3"/>
        <v>1.5741833923652104</v>
      </c>
      <c r="N44" s="119">
        <f t="shared" si="4"/>
        <v>38.095238095238102</v>
      </c>
      <c r="O44" s="120">
        <v>29.669137958081301</v>
      </c>
      <c r="P44" s="120">
        <v>1.4319938939780399</v>
      </c>
      <c r="Q44" s="121">
        <v>24.237970598790799</v>
      </c>
      <c r="R44" s="131">
        <v>1.8104994645914201</v>
      </c>
      <c r="S44" s="132">
        <v>0.20477512683885901</v>
      </c>
      <c r="T44" s="121">
        <v>1.5016524511887199</v>
      </c>
    </row>
    <row r="45" spans="1:20" x14ac:dyDescent="0.25">
      <c r="A45" s="52">
        <v>38</v>
      </c>
      <c r="B45" s="43" t="s">
        <v>51</v>
      </c>
      <c r="C45" s="45">
        <v>14194</v>
      </c>
      <c r="D45" s="46">
        <v>76.7</v>
      </c>
      <c r="E45" s="46">
        <v>23.3</v>
      </c>
      <c r="F45" s="25">
        <v>590</v>
      </c>
      <c r="G45" s="23">
        <v>52</v>
      </c>
      <c r="H45" s="19">
        <f t="shared" si="7"/>
        <v>642</v>
      </c>
      <c r="I45" s="25">
        <v>30810</v>
      </c>
      <c r="J45" s="23">
        <v>2223</v>
      </c>
      <c r="K45" s="21">
        <f t="shared" si="8"/>
        <v>33033</v>
      </c>
      <c r="L45" s="117">
        <f t="shared" si="2"/>
        <v>54.194079838718416</v>
      </c>
      <c r="M45" s="118">
        <f t="shared" si="3"/>
        <v>15.723260931748348</v>
      </c>
      <c r="N45" s="119">
        <f t="shared" si="4"/>
        <v>45.230379033394392</v>
      </c>
      <c r="O45" s="120">
        <v>32.723671005751498</v>
      </c>
      <c r="P45" s="120">
        <v>11.988732435930601</v>
      </c>
      <c r="Q45" s="121">
        <v>28.7027843668005</v>
      </c>
      <c r="R45" s="131">
        <v>1.7088411926901801</v>
      </c>
      <c r="S45" s="132">
        <v>0.51251831163603301</v>
      </c>
      <c r="T45" s="121">
        <v>1.4768521432843</v>
      </c>
    </row>
    <row r="46" spans="1:20" x14ac:dyDescent="0.25">
      <c r="A46" s="52">
        <v>39</v>
      </c>
      <c r="B46" s="43" t="s">
        <v>52</v>
      </c>
      <c r="C46" s="45">
        <v>1353</v>
      </c>
      <c r="D46" s="46">
        <v>82.4</v>
      </c>
      <c r="E46" s="46">
        <v>17.600000000000001</v>
      </c>
      <c r="F46" s="25">
        <v>79</v>
      </c>
      <c r="G46" s="23">
        <v>3</v>
      </c>
      <c r="H46" s="19">
        <f t="shared" si="7"/>
        <v>82</v>
      </c>
      <c r="I46" s="25">
        <v>4618</v>
      </c>
      <c r="J46" s="23">
        <v>54</v>
      </c>
      <c r="K46" s="21">
        <f t="shared" si="8"/>
        <v>4672</v>
      </c>
      <c r="L46" s="117">
        <f t="shared" si="2"/>
        <v>70.860152555629696</v>
      </c>
      <c r="M46" s="118">
        <f t="shared" si="3"/>
        <v>12.598266478532551</v>
      </c>
      <c r="N46" s="119">
        <f t="shared" si="4"/>
        <v>60.606060606060609</v>
      </c>
      <c r="O46" s="120">
        <v>35.632983874496098</v>
      </c>
      <c r="P46" s="120">
        <v>7.5314626853681297</v>
      </c>
      <c r="Q46" s="121">
        <v>31.353044457087599</v>
      </c>
      <c r="R46" s="131">
        <v>2.0829508801572501</v>
      </c>
      <c r="S46" s="132">
        <v>0.13556632833662599</v>
      </c>
      <c r="T46" s="121">
        <v>1.7863588256526</v>
      </c>
    </row>
    <row r="47" spans="1:20" s="1" customFormat="1" x14ac:dyDescent="0.25">
      <c r="B47" s="42" t="s">
        <v>53</v>
      </c>
      <c r="C47" s="47">
        <v>498671</v>
      </c>
      <c r="D47" s="48">
        <v>68.5</v>
      </c>
      <c r="E47" s="48">
        <v>31.5</v>
      </c>
      <c r="F47" s="14">
        <f>SUM(F13:F46)</f>
        <v>10189</v>
      </c>
      <c r="G47" s="15">
        <f t="shared" ref="G47:H47" si="9">SUM(G13:G46)</f>
        <v>2533</v>
      </c>
      <c r="H47" s="15">
        <f t="shared" si="9"/>
        <v>12722</v>
      </c>
      <c r="I47" s="14">
        <f>SUM(I13:I46)</f>
        <v>454680</v>
      </c>
      <c r="J47" s="15">
        <f t="shared" ref="J47:K47" si="10">SUM(J13:J46)</f>
        <v>135343</v>
      </c>
      <c r="K47" s="15">
        <f t="shared" si="10"/>
        <v>590023</v>
      </c>
      <c r="L47" s="123">
        <f t="shared" si="2"/>
        <v>29.828188434347545</v>
      </c>
      <c r="M47" s="124">
        <f t="shared" si="3"/>
        <v>16.125400998393413</v>
      </c>
      <c r="N47" s="125">
        <f t="shared" si="4"/>
        <v>25.511810392021992</v>
      </c>
      <c r="O47" s="133">
        <v>17.397057216657124</v>
      </c>
      <c r="P47" s="134">
        <v>10.184333828873076</v>
      </c>
      <c r="Q47" s="134">
        <v>15.247083165396097</v>
      </c>
      <c r="R47" s="135">
        <v>0.77639722253678012</v>
      </c>
      <c r="S47" s="134">
        <v>0.54418595728746366</v>
      </c>
      <c r="T47" s="136">
        <v>0.70717729793734585</v>
      </c>
    </row>
    <row r="48" spans="1:20" x14ac:dyDescent="0.25">
      <c r="A48" s="52">
        <v>41</v>
      </c>
      <c r="B48" s="41" t="s">
        <v>54</v>
      </c>
      <c r="C48" s="45">
        <v>14528</v>
      </c>
      <c r="D48" s="46">
        <v>72</v>
      </c>
      <c r="E48" s="46">
        <v>28</v>
      </c>
      <c r="F48" s="24">
        <v>372</v>
      </c>
      <c r="G48" s="12">
        <v>14</v>
      </c>
      <c r="H48" s="13">
        <f>SUM(F48:G48)</f>
        <v>386</v>
      </c>
      <c r="I48" s="24">
        <v>19412</v>
      </c>
      <c r="J48" s="12">
        <v>1010</v>
      </c>
      <c r="K48" s="12">
        <f>SUM(I48:J48)</f>
        <v>20422</v>
      </c>
      <c r="L48" s="117">
        <f t="shared" si="2"/>
        <v>35.563509544787081</v>
      </c>
      <c r="M48" s="118">
        <f t="shared" si="3"/>
        <v>3.4416299559471368</v>
      </c>
      <c r="N48" s="119">
        <f t="shared" si="4"/>
        <v>26.569383259911891</v>
      </c>
      <c r="O48" s="120">
        <v>23.6240334150522</v>
      </c>
      <c r="P48" s="120">
        <v>2.2909826106237801</v>
      </c>
      <c r="Q48" s="121">
        <v>17.6597686359856</v>
      </c>
      <c r="R48" s="137">
        <v>1.23276810928224</v>
      </c>
      <c r="S48" s="138">
        <v>0.16527803119500101</v>
      </c>
      <c r="T48" s="139">
        <v>0.93432071265310102</v>
      </c>
    </row>
    <row r="49" spans="1:20" x14ac:dyDescent="0.25">
      <c r="A49" s="52">
        <v>42</v>
      </c>
      <c r="B49" s="41" t="s">
        <v>55</v>
      </c>
      <c r="C49" s="45">
        <v>21932</v>
      </c>
      <c r="D49" s="46">
        <v>86.3</v>
      </c>
      <c r="E49" s="46">
        <v>13.7</v>
      </c>
      <c r="F49" s="24">
        <v>660</v>
      </c>
      <c r="G49" s="12">
        <v>6</v>
      </c>
      <c r="H49" s="13">
        <f t="shared" ref="H49:H50" si="11">SUM(F49:G49)</f>
        <v>666</v>
      </c>
      <c r="I49" s="24">
        <v>35778</v>
      </c>
      <c r="J49" s="12">
        <v>296</v>
      </c>
      <c r="K49" s="12">
        <f t="shared" ref="K49:K50" si="12">SUM(I49:J49)</f>
        <v>36074</v>
      </c>
      <c r="L49" s="117">
        <f t="shared" si="2"/>
        <v>34.870237280341279</v>
      </c>
      <c r="M49" s="118">
        <f t="shared" si="3"/>
        <v>1.9968822012564387</v>
      </c>
      <c r="N49" s="119">
        <f t="shared" si="4"/>
        <v>30.366587634506654</v>
      </c>
      <c r="O49" s="120">
        <v>17.875267198004501</v>
      </c>
      <c r="P49" s="120">
        <v>1.3284652462421001</v>
      </c>
      <c r="Q49" s="121">
        <v>16.071810587196602</v>
      </c>
      <c r="R49" s="137">
        <v>0.96900198456091502</v>
      </c>
      <c r="S49" s="138">
        <v>6.5537618814610496E-2</v>
      </c>
      <c r="T49" s="139">
        <v>0.87053227495875596</v>
      </c>
    </row>
    <row r="50" spans="1:20" x14ac:dyDescent="0.25">
      <c r="A50" s="52">
        <v>43</v>
      </c>
      <c r="B50" s="41" t="s">
        <v>56</v>
      </c>
      <c r="C50" s="45">
        <v>201275</v>
      </c>
      <c r="D50" s="46">
        <v>89.1</v>
      </c>
      <c r="E50" s="46">
        <v>10.9</v>
      </c>
      <c r="F50" s="25">
        <v>9217</v>
      </c>
      <c r="G50" s="23">
        <v>157</v>
      </c>
      <c r="H50" s="13">
        <f t="shared" si="11"/>
        <v>9374</v>
      </c>
      <c r="I50" s="25">
        <v>438096</v>
      </c>
      <c r="J50" s="23">
        <v>6393</v>
      </c>
      <c r="K50" s="12">
        <f t="shared" si="12"/>
        <v>444489</v>
      </c>
      <c r="L50" s="117">
        <f t="shared" si="2"/>
        <v>51.395139375928508</v>
      </c>
      <c r="M50" s="118">
        <f t="shared" si="3"/>
        <v>7.156213998147134</v>
      </c>
      <c r="N50" s="119">
        <f t="shared" si="4"/>
        <v>46.573096509750343</v>
      </c>
      <c r="O50" s="120">
        <v>36.337808409806001</v>
      </c>
      <c r="P50" s="120">
        <v>4.9474926075952004</v>
      </c>
      <c r="Q50" s="121">
        <v>32.8473274441656</v>
      </c>
      <c r="R50" s="137">
        <v>1.7271833040145801</v>
      </c>
      <c r="S50" s="138">
        <v>0.20146063847360601</v>
      </c>
      <c r="T50" s="140">
        <v>1.5575288807691201</v>
      </c>
    </row>
    <row r="51" spans="1:20" x14ac:dyDescent="0.25">
      <c r="B51" s="42" t="s">
        <v>57</v>
      </c>
      <c r="C51" s="47">
        <v>237734</v>
      </c>
      <c r="D51" s="48">
        <v>87.8</v>
      </c>
      <c r="E51" s="48">
        <v>12.2</v>
      </c>
      <c r="F51" s="14">
        <f>SUM(F48:F50)</f>
        <v>10249</v>
      </c>
      <c r="G51" s="15">
        <f t="shared" ref="G51:H51" si="13">SUM(G48:G50)</f>
        <v>177</v>
      </c>
      <c r="H51" s="15">
        <f t="shared" si="13"/>
        <v>10426</v>
      </c>
      <c r="I51" s="14">
        <f>SUM(I48:I50)</f>
        <v>493286</v>
      </c>
      <c r="J51" s="15">
        <f t="shared" ref="J51:K51" si="14">SUM(J48:J50)</f>
        <v>7699</v>
      </c>
      <c r="K51" s="15">
        <f t="shared" si="14"/>
        <v>500985</v>
      </c>
      <c r="L51" s="123">
        <f t="shared" si="2"/>
        <v>49.101604015115157</v>
      </c>
      <c r="M51" s="124">
        <f t="shared" si="3"/>
        <v>6.1027016418818834</v>
      </c>
      <c r="N51" s="125">
        <f t="shared" si="4"/>
        <v>43.855737925580691</v>
      </c>
      <c r="O51" s="133">
        <v>33.458817883739137</v>
      </c>
      <c r="P51" s="141">
        <v>4.1784060400771468</v>
      </c>
      <c r="Q51" s="136">
        <v>29.90155573842431</v>
      </c>
      <c r="R51" s="135">
        <v>1.6103782260316271</v>
      </c>
      <c r="S51" s="134">
        <v>0.18174885933646298</v>
      </c>
      <c r="T51" s="136">
        <v>1.4368147805116538</v>
      </c>
    </row>
    <row r="52" spans="1:20" x14ac:dyDescent="0.25">
      <c r="A52" s="52">
        <v>45</v>
      </c>
      <c r="B52" s="41" t="s">
        <v>58</v>
      </c>
      <c r="C52" s="45">
        <v>61876</v>
      </c>
      <c r="D52" s="46">
        <v>80.5</v>
      </c>
      <c r="E52" s="46">
        <v>19.5</v>
      </c>
      <c r="F52" s="25">
        <v>1443</v>
      </c>
      <c r="G52" s="23">
        <v>108</v>
      </c>
      <c r="H52" s="13">
        <f>SUM(F52:G52)</f>
        <v>1551</v>
      </c>
      <c r="I52" s="25">
        <v>59959</v>
      </c>
      <c r="J52" s="23">
        <v>5481</v>
      </c>
      <c r="K52" s="12">
        <f>(I52+J52)</f>
        <v>65440</v>
      </c>
      <c r="L52" s="117">
        <f t="shared" si="2"/>
        <v>28.96998163829161</v>
      </c>
      <c r="M52" s="118">
        <f t="shared" si="3"/>
        <v>8.9509042899695181</v>
      </c>
      <c r="N52" s="119">
        <f t="shared" si="4"/>
        <v>25.066261555368804</v>
      </c>
      <c r="O52" s="120">
        <v>18.147335842821899</v>
      </c>
      <c r="P52" s="120">
        <v>5.7684200473747502</v>
      </c>
      <c r="Q52" s="121">
        <v>15.7881179601446</v>
      </c>
      <c r="R52" s="137">
        <v>0.75405135814258994</v>
      </c>
      <c r="S52" s="138">
        <v>0.29274731740426901</v>
      </c>
      <c r="T52" s="139">
        <v>0.66613439027199495</v>
      </c>
    </row>
    <row r="53" spans="1:20" x14ac:dyDescent="0.25">
      <c r="A53" s="52">
        <v>46</v>
      </c>
      <c r="B53" s="41" t="s">
        <v>59</v>
      </c>
      <c r="C53" s="45">
        <v>133879</v>
      </c>
      <c r="D53" s="46">
        <v>65.3</v>
      </c>
      <c r="E53" s="46">
        <v>34.700000000000003</v>
      </c>
      <c r="F53" s="25">
        <v>2617</v>
      </c>
      <c r="G53" s="23">
        <v>497</v>
      </c>
      <c r="H53" s="13">
        <f t="shared" ref="H53:H54" si="15">SUM(F53:G53)</f>
        <v>3114</v>
      </c>
      <c r="I53" s="25">
        <v>119044</v>
      </c>
      <c r="J53" s="23">
        <v>23093</v>
      </c>
      <c r="K53" s="12">
        <f t="shared" ref="K53:K54" si="16">(I53+J53)</f>
        <v>142137</v>
      </c>
      <c r="L53" s="117">
        <f t="shared" si="2"/>
        <v>29.934918604416939</v>
      </c>
      <c r="M53" s="118">
        <f t="shared" si="3"/>
        <v>10.69829216725938</v>
      </c>
      <c r="N53" s="119">
        <f t="shared" si="4"/>
        <v>23.259809230723267</v>
      </c>
      <c r="O53" s="120">
        <v>17.381402397564202</v>
      </c>
      <c r="P53" s="120">
        <v>6.6279789181193998</v>
      </c>
      <c r="Q53" s="121">
        <v>13.8063507936763</v>
      </c>
      <c r="R53" s="137">
        <v>0.79065787811067401</v>
      </c>
      <c r="S53" s="138">
        <v>0.30796764015318201</v>
      </c>
      <c r="T53" s="139">
        <v>0.63018409851020196</v>
      </c>
    </row>
    <row r="54" spans="1:20" x14ac:dyDescent="0.25">
      <c r="A54" s="52">
        <v>47</v>
      </c>
      <c r="B54" s="41" t="s">
        <v>60</v>
      </c>
      <c r="C54" s="45">
        <v>236729</v>
      </c>
      <c r="D54" s="46">
        <v>41.1</v>
      </c>
      <c r="E54" s="46">
        <v>58.9</v>
      </c>
      <c r="F54" s="25">
        <v>2955</v>
      </c>
      <c r="G54" s="23">
        <v>3619</v>
      </c>
      <c r="H54" s="13">
        <f t="shared" si="15"/>
        <v>6574</v>
      </c>
      <c r="I54" s="25">
        <v>126945</v>
      </c>
      <c r="J54" s="23">
        <v>186512</v>
      </c>
      <c r="K54" s="12">
        <f t="shared" si="16"/>
        <v>313457</v>
      </c>
      <c r="L54" s="117">
        <f t="shared" si="2"/>
        <v>30.371357213935809</v>
      </c>
      <c r="M54" s="118">
        <f t="shared" si="3"/>
        <v>25.955047306785165</v>
      </c>
      <c r="N54" s="119">
        <f t="shared" si="4"/>
        <v>27.770150678624081</v>
      </c>
      <c r="O54" s="120">
        <v>20.600935349391801</v>
      </c>
      <c r="P54" s="120">
        <v>18.085094341701701</v>
      </c>
      <c r="Q54" s="121">
        <v>19.135517402414099</v>
      </c>
      <c r="R54" s="137">
        <v>0.88500363381676395</v>
      </c>
      <c r="S54" s="138">
        <v>0.932049493191342</v>
      </c>
      <c r="T54" s="139">
        <v>0.91240673538310302</v>
      </c>
    </row>
    <row r="55" spans="1:20" x14ac:dyDescent="0.25">
      <c r="B55" s="42" t="s">
        <v>61</v>
      </c>
      <c r="C55" s="47">
        <v>432485</v>
      </c>
      <c r="D55" s="48">
        <v>54.3</v>
      </c>
      <c r="E55" s="48">
        <v>45.7</v>
      </c>
      <c r="F55" s="14">
        <f>SUM(F52:F54)</f>
        <v>7015</v>
      </c>
      <c r="G55" s="15">
        <f t="shared" ref="G55:H55" si="17">SUM(G52:G54)</f>
        <v>4224</v>
      </c>
      <c r="H55" s="15">
        <f t="shared" si="17"/>
        <v>11239</v>
      </c>
      <c r="I55" s="14">
        <f>SUM(I52:I54)</f>
        <v>305948</v>
      </c>
      <c r="J55" s="15">
        <f t="shared" ref="J55:K55" si="18">SUM(J52:J54)</f>
        <v>215086</v>
      </c>
      <c r="K55" s="15">
        <f t="shared" si="18"/>
        <v>521034</v>
      </c>
      <c r="L55" s="123">
        <f t="shared" si="2"/>
        <v>29.871483849033737</v>
      </c>
      <c r="M55" s="124">
        <f t="shared" si="3"/>
        <v>21.371581448202413</v>
      </c>
      <c r="N55" s="125">
        <f t="shared" si="4"/>
        <v>25.987028451853821</v>
      </c>
      <c r="O55" s="38">
        <v>18.780832524882968</v>
      </c>
      <c r="P55" s="38">
        <v>14.376279449305589</v>
      </c>
      <c r="Q55" s="136">
        <v>16.841579812114112</v>
      </c>
      <c r="R55" s="135">
        <v>0.81909595856349171</v>
      </c>
      <c r="S55" s="134">
        <v>0.7320398772806207</v>
      </c>
      <c r="T55" s="136">
        <v>0.78076658918276232</v>
      </c>
    </row>
    <row r="56" spans="1:20" x14ac:dyDescent="0.25">
      <c r="A56" s="52">
        <v>49</v>
      </c>
      <c r="B56" s="41" t="s">
        <v>62</v>
      </c>
      <c r="C56" s="45">
        <v>97634</v>
      </c>
      <c r="D56" s="46">
        <v>80.400000000000006</v>
      </c>
      <c r="E56" s="46">
        <v>19.600000000000001</v>
      </c>
      <c r="F56" s="25">
        <v>4619</v>
      </c>
      <c r="G56" s="23">
        <v>581</v>
      </c>
      <c r="H56" s="13">
        <f>SUM(F56:G56)</f>
        <v>5200</v>
      </c>
      <c r="I56" s="25">
        <v>281577</v>
      </c>
      <c r="J56" s="23">
        <v>34393</v>
      </c>
      <c r="K56" s="27">
        <f>SUM(I56:J56)</f>
        <v>315970</v>
      </c>
      <c r="L56" s="117">
        <f t="shared" si="2"/>
        <v>58.842461392771881</v>
      </c>
      <c r="M56" s="118">
        <f t="shared" si="3"/>
        <v>30.361203210825266</v>
      </c>
      <c r="N56" s="119">
        <f t="shared" si="4"/>
        <v>53.260134789110353</v>
      </c>
      <c r="O56" s="120">
        <v>34.550953620532297</v>
      </c>
      <c r="P56" s="120">
        <v>25.354414124948502</v>
      </c>
      <c r="Q56" s="121">
        <v>33.205247072708403</v>
      </c>
      <c r="R56" s="137">
        <v>2.1062467780057599</v>
      </c>
      <c r="S56" s="138">
        <v>1.50088530980956</v>
      </c>
      <c r="T56" s="140">
        <v>2.0176657533776301</v>
      </c>
    </row>
    <row r="57" spans="1:20" x14ac:dyDescent="0.25">
      <c r="A57" s="52">
        <v>50</v>
      </c>
      <c r="B57" s="41" t="s">
        <v>63</v>
      </c>
      <c r="C57" s="45">
        <v>349</v>
      </c>
      <c r="D57" s="46">
        <v>71.3</v>
      </c>
      <c r="E57" s="46">
        <v>28.7</v>
      </c>
      <c r="F57" s="25">
        <v>6</v>
      </c>
      <c r="G57" s="23">
        <v>4</v>
      </c>
      <c r="H57" s="13">
        <f t="shared" ref="H57:H100" si="19">SUM(F57:G57)</f>
        <v>10</v>
      </c>
      <c r="I57" s="25">
        <v>46</v>
      </c>
      <c r="J57" s="23">
        <v>235</v>
      </c>
      <c r="K57" s="27">
        <f t="shared" ref="K57:K99" si="20">SUM(I57:J57)</f>
        <v>281</v>
      </c>
      <c r="L57" s="117">
        <f t="shared" si="2"/>
        <v>24.11216981397461</v>
      </c>
      <c r="M57" s="118">
        <f t="shared" si="3"/>
        <v>39.934906103052029</v>
      </c>
      <c r="N57" s="119">
        <f t="shared" si="4"/>
        <v>28.653295128939831</v>
      </c>
      <c r="O57" s="120">
        <v>12.323187926561999</v>
      </c>
      <c r="P57" s="120">
        <v>19.696962235999202</v>
      </c>
      <c r="Q57" s="121">
        <v>14.493509806308699</v>
      </c>
      <c r="R57" s="137">
        <v>9.4477774103642095E-2</v>
      </c>
      <c r="S57" s="138">
        <v>1.1571965313649499</v>
      </c>
      <c r="T57" s="139">
        <v>0.40726762555727503</v>
      </c>
    </row>
    <row r="58" spans="1:20" x14ac:dyDescent="0.25">
      <c r="A58" s="52">
        <v>51</v>
      </c>
      <c r="B58" s="41" t="s">
        <v>64</v>
      </c>
      <c r="C58" s="45">
        <v>1889</v>
      </c>
      <c r="D58" s="46">
        <v>63.7</v>
      </c>
      <c r="E58" s="46">
        <v>36.299999999999997</v>
      </c>
      <c r="F58" s="25">
        <v>24</v>
      </c>
      <c r="G58" s="23">
        <v>15</v>
      </c>
      <c r="H58" s="13">
        <f t="shared" si="19"/>
        <v>39</v>
      </c>
      <c r="I58" s="25">
        <v>670</v>
      </c>
      <c r="J58" s="23">
        <v>902</v>
      </c>
      <c r="K58" s="27">
        <f t="shared" si="20"/>
        <v>1572</v>
      </c>
      <c r="L58" s="117">
        <f t="shared" si="2"/>
        <v>19.945266863515371</v>
      </c>
      <c r="M58" s="118">
        <f t="shared" si="3"/>
        <v>21.87523242434451</v>
      </c>
      <c r="N58" s="119">
        <f t="shared" si="4"/>
        <v>20.645844362096344</v>
      </c>
      <c r="O58" s="120">
        <v>13.1156499760913</v>
      </c>
      <c r="P58" s="120">
        <v>15.584723230900099</v>
      </c>
      <c r="Q58" s="121">
        <v>13.966700520993699</v>
      </c>
      <c r="R58" s="137">
        <v>0.36614522849921399</v>
      </c>
      <c r="S58" s="138">
        <v>0.93716135695146197</v>
      </c>
      <c r="T58" s="139">
        <v>0.56296546715390205</v>
      </c>
    </row>
    <row r="59" spans="1:20" x14ac:dyDescent="0.25">
      <c r="A59" s="52">
        <v>52</v>
      </c>
      <c r="B59" s="41" t="s">
        <v>65</v>
      </c>
      <c r="C59" s="45">
        <v>41260</v>
      </c>
      <c r="D59" s="46">
        <v>69.099999999999994</v>
      </c>
      <c r="E59" s="46">
        <v>30.9</v>
      </c>
      <c r="F59" s="25">
        <v>1361</v>
      </c>
      <c r="G59" s="23">
        <v>502</v>
      </c>
      <c r="H59" s="13">
        <f t="shared" si="19"/>
        <v>1863</v>
      </c>
      <c r="I59" s="25">
        <v>70329</v>
      </c>
      <c r="J59" s="23">
        <v>31013</v>
      </c>
      <c r="K59" s="27">
        <f t="shared" si="20"/>
        <v>101342</v>
      </c>
      <c r="L59" s="117">
        <f t="shared" si="2"/>
        <v>47.736530827416843</v>
      </c>
      <c r="M59" s="118">
        <f t="shared" si="3"/>
        <v>39.374587233535223</v>
      </c>
      <c r="N59" s="119">
        <f t="shared" si="4"/>
        <v>45.152690256907412</v>
      </c>
      <c r="O59" s="142">
        <v>31.8896454251012</v>
      </c>
      <c r="P59" s="142">
        <v>25.302395123714302</v>
      </c>
      <c r="Q59" s="143">
        <v>29.799203751839698</v>
      </c>
      <c r="R59" s="137">
        <v>1.64788161139011</v>
      </c>
      <c r="S59" s="138">
        <v>1.5631537449636499</v>
      </c>
      <c r="T59" s="139">
        <v>1.6209935086521401</v>
      </c>
    </row>
    <row r="60" spans="1:20" x14ac:dyDescent="0.25">
      <c r="A60" s="52">
        <v>53</v>
      </c>
      <c r="B60" s="43" t="s">
        <v>66</v>
      </c>
      <c r="C60" s="45">
        <v>21850</v>
      </c>
      <c r="D60" s="46">
        <v>50.5</v>
      </c>
      <c r="E60" s="46">
        <v>49.5</v>
      </c>
      <c r="F60" s="25">
        <v>191</v>
      </c>
      <c r="G60" s="23">
        <v>289</v>
      </c>
      <c r="H60" s="13">
        <f t="shared" si="19"/>
        <v>480</v>
      </c>
      <c r="I60" s="25">
        <v>8337</v>
      </c>
      <c r="J60" s="23">
        <v>15751</v>
      </c>
      <c r="K60" s="27">
        <f t="shared" si="20"/>
        <v>24088</v>
      </c>
      <c r="L60" s="117">
        <f t="shared" si="2"/>
        <v>17.309740127330812</v>
      </c>
      <c r="M60" s="118">
        <f t="shared" si="3"/>
        <v>26.720292166516423</v>
      </c>
      <c r="N60" s="119">
        <f t="shared" si="4"/>
        <v>21.967963386727689</v>
      </c>
      <c r="O60" s="120">
        <v>11.0619328080826</v>
      </c>
      <c r="P60" s="120">
        <v>15.744176847310801</v>
      </c>
      <c r="Q60" s="121">
        <v>13.474661950909301</v>
      </c>
      <c r="R60" s="137">
        <v>0.48284467969102102</v>
      </c>
      <c r="S60" s="138">
        <v>0.85808487723873095</v>
      </c>
      <c r="T60" s="139">
        <v>0.67620345223646405</v>
      </c>
    </row>
    <row r="61" spans="1:20" x14ac:dyDescent="0.25">
      <c r="A61" s="52">
        <v>55</v>
      </c>
      <c r="B61" s="43" t="s">
        <v>67</v>
      </c>
      <c r="C61" s="45">
        <v>33345</v>
      </c>
      <c r="D61" s="46">
        <v>43.3</v>
      </c>
      <c r="E61" s="46">
        <v>56.7</v>
      </c>
      <c r="F61" s="25">
        <v>525</v>
      </c>
      <c r="G61" s="23">
        <v>558</v>
      </c>
      <c r="H61" s="13">
        <f t="shared" si="19"/>
        <v>1083</v>
      </c>
      <c r="I61" s="25">
        <v>20391</v>
      </c>
      <c r="J61" s="23">
        <v>25665</v>
      </c>
      <c r="K61" s="27">
        <f t="shared" si="20"/>
        <v>46056</v>
      </c>
      <c r="L61" s="117">
        <f t="shared" si="2"/>
        <v>36.36140745658188</v>
      </c>
      <c r="M61" s="118">
        <f t="shared" si="3"/>
        <v>29.513479805877466</v>
      </c>
      <c r="N61" s="119">
        <f t="shared" si="4"/>
        <v>32.478632478632484</v>
      </c>
      <c r="O61" s="120">
        <v>17.5732946975244</v>
      </c>
      <c r="P61" s="120">
        <v>16.838162954007601</v>
      </c>
      <c r="Q61" s="121">
        <v>17.186688844424999</v>
      </c>
      <c r="R61" s="131">
        <v>0.68254676605184905</v>
      </c>
      <c r="S61" s="132">
        <v>0.77446496812653398</v>
      </c>
      <c r="T61" s="139">
        <v>0.73088655717344098</v>
      </c>
    </row>
    <row r="62" spans="1:20" x14ac:dyDescent="0.25">
      <c r="A62" s="52">
        <v>56</v>
      </c>
      <c r="B62" s="43" t="s">
        <v>68</v>
      </c>
      <c r="C62" s="45">
        <v>101700</v>
      </c>
      <c r="D62" s="46">
        <v>52.7</v>
      </c>
      <c r="E62" s="46">
        <v>47.3</v>
      </c>
      <c r="F62" s="25">
        <v>1529</v>
      </c>
      <c r="G62" s="23">
        <v>1579</v>
      </c>
      <c r="H62" s="13">
        <f t="shared" si="19"/>
        <v>3108</v>
      </c>
      <c r="I62" s="25">
        <v>61206</v>
      </c>
      <c r="J62" s="23">
        <v>71114</v>
      </c>
      <c r="K62" s="27">
        <f t="shared" si="20"/>
        <v>132320</v>
      </c>
      <c r="L62" s="117">
        <f t="shared" si="2"/>
        <v>28.528301605160095</v>
      </c>
      <c r="M62" s="118">
        <f t="shared" si="3"/>
        <v>32.824644884739556</v>
      </c>
      <c r="N62" s="119">
        <f t="shared" si="4"/>
        <v>30.560471976401182</v>
      </c>
      <c r="O62" s="120">
        <v>16.476107392151601</v>
      </c>
      <c r="P62" s="120">
        <v>22.179108195898198</v>
      </c>
      <c r="Q62" s="121">
        <v>18.9518932288873</v>
      </c>
      <c r="R62" s="131">
        <v>0.65953997975410705</v>
      </c>
      <c r="S62" s="132">
        <v>0.99888860053395001</v>
      </c>
      <c r="T62" s="139">
        <v>0.80685795110887204</v>
      </c>
    </row>
    <row r="63" spans="1:20" x14ac:dyDescent="0.25">
      <c r="A63" s="52">
        <v>58</v>
      </c>
      <c r="B63" s="43" t="s">
        <v>69</v>
      </c>
      <c r="C63" s="45">
        <v>16479</v>
      </c>
      <c r="D63" s="46">
        <v>63.8</v>
      </c>
      <c r="E63" s="46">
        <v>36.200000000000003</v>
      </c>
      <c r="F63" s="25">
        <v>18</v>
      </c>
      <c r="G63" s="23">
        <v>6</v>
      </c>
      <c r="H63" s="13">
        <f t="shared" si="19"/>
        <v>24</v>
      </c>
      <c r="I63" s="25">
        <v>559</v>
      </c>
      <c r="J63" s="23">
        <v>101</v>
      </c>
      <c r="K63" s="27">
        <f t="shared" si="20"/>
        <v>660</v>
      </c>
      <c r="L63" s="117">
        <f t="shared" si="2"/>
        <v>1.7120678526731372</v>
      </c>
      <c r="M63" s="118">
        <f t="shared" si="3"/>
        <v>1.0058004512020824</v>
      </c>
      <c r="N63" s="119">
        <f t="shared" si="4"/>
        <v>1.4563990533406153</v>
      </c>
      <c r="O63" s="120">
        <v>1.0334799267193799</v>
      </c>
      <c r="P63" s="120">
        <v>0.68645338026233704</v>
      </c>
      <c r="Q63" s="121">
        <v>0.917520173879248</v>
      </c>
      <c r="R63" s="131">
        <v>3.2095293279785303E-2</v>
      </c>
      <c r="S63" s="132">
        <v>1.1555298567749299E-2</v>
      </c>
      <c r="T63" s="139">
        <v>2.5231804781679301E-2</v>
      </c>
    </row>
    <row r="64" spans="1:20" ht="15" customHeight="1" x14ac:dyDescent="0.25">
      <c r="A64" s="52">
        <v>59</v>
      </c>
      <c r="B64" s="43" t="s">
        <v>70</v>
      </c>
      <c r="C64" s="45">
        <v>5564</v>
      </c>
      <c r="D64" s="46">
        <v>68</v>
      </c>
      <c r="E64" s="46">
        <v>32</v>
      </c>
      <c r="F64" s="25">
        <v>11</v>
      </c>
      <c r="G64" s="23">
        <v>5</v>
      </c>
      <c r="H64" s="13">
        <f t="shared" si="19"/>
        <v>16</v>
      </c>
      <c r="I64" s="25">
        <v>534</v>
      </c>
      <c r="J64" s="23">
        <v>46</v>
      </c>
      <c r="K64" s="27">
        <f t="shared" si="20"/>
        <v>580</v>
      </c>
      <c r="L64" s="117">
        <f t="shared" si="2"/>
        <v>2.9073455406605491</v>
      </c>
      <c r="M64" s="118">
        <f t="shared" si="3"/>
        <v>2.8082314881380301</v>
      </c>
      <c r="N64" s="119">
        <f t="shared" si="4"/>
        <v>2.8756290438533432</v>
      </c>
      <c r="O64" s="120">
        <v>2.7246755035324202</v>
      </c>
      <c r="P64" s="120">
        <v>2.1023481967949298</v>
      </c>
      <c r="Q64" s="121">
        <v>2.4939712142724999</v>
      </c>
      <c r="R64" s="131">
        <v>0.132270610807846</v>
      </c>
      <c r="S64" s="132">
        <v>1.9341603410513299E-2</v>
      </c>
      <c r="T64" s="139">
        <v>9.0406456517378095E-2</v>
      </c>
    </row>
    <row r="65" spans="1:20" x14ac:dyDescent="0.25">
      <c r="A65" s="52">
        <v>60</v>
      </c>
      <c r="B65" s="43" t="s">
        <v>71</v>
      </c>
      <c r="C65" s="45">
        <v>1739</v>
      </c>
      <c r="D65" s="46">
        <v>54.3</v>
      </c>
      <c r="E65" s="46">
        <v>45.7</v>
      </c>
      <c r="F65" s="25">
        <v>4</v>
      </c>
      <c r="G65" s="23">
        <v>2</v>
      </c>
      <c r="H65" s="13">
        <f t="shared" si="19"/>
        <v>6</v>
      </c>
      <c r="I65" s="25">
        <v>153</v>
      </c>
      <c r="J65" s="23">
        <v>16</v>
      </c>
      <c r="K65" s="27">
        <f t="shared" si="20"/>
        <v>169</v>
      </c>
      <c r="L65" s="117">
        <f t="shared" si="2"/>
        <v>4.2360451435330946</v>
      </c>
      <c r="M65" s="118">
        <f t="shared" si="3"/>
        <v>2.5166001235650661</v>
      </c>
      <c r="N65" s="119">
        <f t="shared" si="4"/>
        <v>3.4502587694077054</v>
      </c>
      <c r="O65" s="120">
        <v>2.41351908580724</v>
      </c>
      <c r="P65" s="120">
        <v>1.5226146338492501</v>
      </c>
      <c r="Q65" s="121">
        <v>2.0196165354084199</v>
      </c>
      <c r="R65" s="131">
        <v>9.2317105032127006E-2</v>
      </c>
      <c r="S65" s="132">
        <v>1.2180917070794E-2</v>
      </c>
      <c r="T65" s="139">
        <v>5.68858657473372E-2</v>
      </c>
    </row>
    <row r="66" spans="1:20" x14ac:dyDescent="0.25">
      <c r="A66" s="52">
        <v>61</v>
      </c>
      <c r="B66" s="43" t="s">
        <v>72</v>
      </c>
      <c r="C66" s="45">
        <v>10696</v>
      </c>
      <c r="D66" s="46">
        <v>70.5</v>
      </c>
      <c r="E66" s="46">
        <v>29.5</v>
      </c>
      <c r="F66" s="25">
        <v>81</v>
      </c>
      <c r="G66" s="23">
        <v>15</v>
      </c>
      <c r="H66" s="13">
        <f t="shared" si="19"/>
        <v>96</v>
      </c>
      <c r="I66" s="25">
        <v>4114</v>
      </c>
      <c r="J66" s="23">
        <v>1111</v>
      </c>
      <c r="K66" s="27">
        <f t="shared" si="20"/>
        <v>5225</v>
      </c>
      <c r="L66" s="117">
        <f t="shared" si="2"/>
        <v>10.741736819491081</v>
      </c>
      <c r="M66" s="118">
        <f t="shared" si="3"/>
        <v>4.7538759935600829</v>
      </c>
      <c r="N66" s="119">
        <f t="shared" si="4"/>
        <v>8.9753178758414354</v>
      </c>
      <c r="O66" s="120">
        <v>6.8571863948342502</v>
      </c>
      <c r="P66" s="120">
        <v>3.0619662354941899</v>
      </c>
      <c r="Q66" s="121">
        <v>5.7446372315444298</v>
      </c>
      <c r="R66" s="131">
        <v>0.34827734355985301</v>
      </c>
      <c r="S66" s="132">
        <v>0.226789632508936</v>
      </c>
      <c r="T66" s="139">
        <v>0.31266384932103802</v>
      </c>
    </row>
    <row r="67" spans="1:20" x14ac:dyDescent="0.25">
      <c r="A67" s="52">
        <v>62</v>
      </c>
      <c r="B67" s="43" t="s">
        <v>73</v>
      </c>
      <c r="C67" s="45">
        <v>56510</v>
      </c>
      <c r="D67" s="46">
        <v>74.900000000000006</v>
      </c>
      <c r="E67" s="46">
        <v>25.1</v>
      </c>
      <c r="F67" s="25">
        <v>82</v>
      </c>
      <c r="G67" s="23">
        <v>23</v>
      </c>
      <c r="H67" s="13">
        <f t="shared" si="19"/>
        <v>105</v>
      </c>
      <c r="I67" s="25">
        <v>4428</v>
      </c>
      <c r="J67" s="23">
        <v>416</v>
      </c>
      <c r="K67" s="27">
        <f t="shared" si="20"/>
        <v>4844</v>
      </c>
      <c r="L67" s="117">
        <f t="shared" si="2"/>
        <v>1.9373439345423462</v>
      </c>
      <c r="M67" s="118">
        <f t="shared" si="3"/>
        <v>1.6215442600505783</v>
      </c>
      <c r="N67" s="119">
        <f t="shared" si="4"/>
        <v>1.8580782162449123</v>
      </c>
      <c r="O67" s="120">
        <v>1.1707717851824</v>
      </c>
      <c r="P67" s="120">
        <v>0.92771042398423498</v>
      </c>
      <c r="Q67" s="121">
        <v>1.1072271691023099</v>
      </c>
      <c r="R67" s="131">
        <v>6.3221676399849394E-2</v>
      </c>
      <c r="S67" s="132">
        <v>1.6779458103367E-2</v>
      </c>
      <c r="T67" s="139">
        <v>5.10800800679201E-2</v>
      </c>
    </row>
    <row r="68" spans="1:20" x14ac:dyDescent="0.25">
      <c r="A68" s="52">
        <v>63</v>
      </c>
      <c r="B68" s="43" t="s">
        <v>74</v>
      </c>
      <c r="C68" s="45">
        <v>6118</v>
      </c>
      <c r="D68" s="46">
        <v>58.8</v>
      </c>
      <c r="E68" s="46">
        <v>41.2</v>
      </c>
      <c r="F68" s="25">
        <v>41</v>
      </c>
      <c r="G68" s="23">
        <v>14</v>
      </c>
      <c r="H68" s="13">
        <f t="shared" si="19"/>
        <v>55</v>
      </c>
      <c r="I68" s="24">
        <v>2202</v>
      </c>
      <c r="J68" s="23">
        <v>899</v>
      </c>
      <c r="K68" s="27">
        <f t="shared" si="20"/>
        <v>3101</v>
      </c>
      <c r="L68" s="117">
        <f t="shared" si="2"/>
        <v>11.397170833027555</v>
      </c>
      <c r="M68" s="118">
        <f t="shared" si="3"/>
        <v>5.5541978627446627</v>
      </c>
      <c r="N68" s="119">
        <f t="shared" si="4"/>
        <v>8.989865969271003</v>
      </c>
      <c r="O68" s="120">
        <v>6.9915986563170502</v>
      </c>
      <c r="P68" s="120">
        <v>3.3024943267865301</v>
      </c>
      <c r="Q68" s="121">
        <v>5.4437114789366499</v>
      </c>
      <c r="R68" s="131">
        <v>0.375500005883175</v>
      </c>
      <c r="S68" s="132">
        <v>0.21206731427007799</v>
      </c>
      <c r="T68" s="139">
        <v>0.306926350839683</v>
      </c>
    </row>
    <row r="69" spans="1:20" x14ac:dyDescent="0.25">
      <c r="A69" s="52">
        <v>64</v>
      </c>
      <c r="B69" s="43" t="s">
        <v>75</v>
      </c>
      <c r="C69" s="45">
        <v>50318</v>
      </c>
      <c r="D69" s="46">
        <v>43.4</v>
      </c>
      <c r="E69" s="46">
        <v>56.6</v>
      </c>
      <c r="F69" s="25">
        <v>77</v>
      </c>
      <c r="G69" s="23">
        <v>110</v>
      </c>
      <c r="H69" s="13">
        <f t="shared" si="19"/>
        <v>187</v>
      </c>
      <c r="I69" s="25">
        <v>5596</v>
      </c>
      <c r="J69" s="23">
        <v>6005</v>
      </c>
      <c r="K69" s="27">
        <f t="shared" si="20"/>
        <v>11601</v>
      </c>
      <c r="L69" s="117">
        <f t="shared" si="2"/>
        <v>3.5259619785903591</v>
      </c>
      <c r="M69" s="118">
        <f t="shared" si="3"/>
        <v>3.8623611779611702</v>
      </c>
      <c r="N69" s="119">
        <f t="shared" si="4"/>
        <v>3.7163639254342384</v>
      </c>
      <c r="O69" s="120">
        <v>2.2027436115715102</v>
      </c>
      <c r="P69" s="120">
        <v>2.2867044227898599</v>
      </c>
      <c r="Q69" s="121">
        <v>2.2513691454650302</v>
      </c>
      <c r="R69" s="131">
        <v>0.160085107147457</v>
      </c>
      <c r="S69" s="132">
        <v>0.12483327326230099</v>
      </c>
      <c r="T69" s="139">
        <v>0.13966916286919701</v>
      </c>
    </row>
    <row r="70" spans="1:20" x14ac:dyDescent="0.25">
      <c r="A70" s="52">
        <v>65</v>
      </c>
      <c r="B70" s="43" t="s">
        <v>76</v>
      </c>
      <c r="C70" s="45">
        <v>14358</v>
      </c>
      <c r="D70" s="46">
        <v>32.700000000000003</v>
      </c>
      <c r="E70" s="46">
        <v>67.3</v>
      </c>
      <c r="F70" s="25">
        <v>8</v>
      </c>
      <c r="G70" s="23">
        <v>31</v>
      </c>
      <c r="H70" s="13">
        <f t="shared" si="19"/>
        <v>39</v>
      </c>
      <c r="I70" s="25">
        <v>122</v>
      </c>
      <c r="J70" s="23">
        <v>1988</v>
      </c>
      <c r="K70" s="27">
        <f t="shared" si="20"/>
        <v>2110</v>
      </c>
      <c r="L70" s="117">
        <f t="shared" si="2"/>
        <v>1.7039164092687937</v>
      </c>
      <c r="M70" s="118">
        <f t="shared" si="3"/>
        <v>3.2081353344646675</v>
      </c>
      <c r="N70" s="119">
        <f t="shared" si="4"/>
        <v>2.7162557459256162</v>
      </c>
      <c r="O70" s="120">
        <v>0.99895347136955603</v>
      </c>
      <c r="P70" s="120">
        <v>1.92571259286205</v>
      </c>
      <c r="Q70" s="121">
        <v>1.61783313403565</v>
      </c>
      <c r="R70" s="131">
        <v>1.52340404383857E-2</v>
      </c>
      <c r="S70" s="132">
        <v>0.123494084987412</v>
      </c>
      <c r="T70" s="139">
        <v>8.7528920841415905E-2</v>
      </c>
    </row>
    <row r="71" spans="1:20" x14ac:dyDescent="0.25">
      <c r="A71" s="52">
        <v>66</v>
      </c>
      <c r="B71" s="43" t="s">
        <v>77</v>
      </c>
      <c r="C71" s="45">
        <v>24418</v>
      </c>
      <c r="D71" s="46">
        <v>40.6</v>
      </c>
      <c r="E71" s="46">
        <v>59.4</v>
      </c>
      <c r="F71" s="25">
        <v>23</v>
      </c>
      <c r="G71" s="23">
        <v>47</v>
      </c>
      <c r="H71" s="13">
        <f t="shared" si="19"/>
        <v>70</v>
      </c>
      <c r="I71" s="25">
        <v>1061</v>
      </c>
      <c r="J71" s="23">
        <v>3583</v>
      </c>
      <c r="K71" s="27">
        <f t="shared" si="20"/>
        <v>4644</v>
      </c>
      <c r="L71" s="117">
        <f t="shared" si="2"/>
        <v>2.3200199158579209</v>
      </c>
      <c r="M71" s="118">
        <f t="shared" si="3"/>
        <v>3.2404201459816173</v>
      </c>
      <c r="N71" s="119">
        <f t="shared" si="4"/>
        <v>2.8667376525513966</v>
      </c>
      <c r="O71" s="120">
        <v>2.0384779553676098</v>
      </c>
      <c r="P71" s="120">
        <v>2.0359656361922598</v>
      </c>
      <c r="Q71" s="121">
        <v>2.03679042913341</v>
      </c>
      <c r="R71" s="131">
        <v>9.4035874375871201E-2</v>
      </c>
      <c r="S71" s="132">
        <v>0.15520989094631599</v>
      </c>
      <c r="T71" s="139">
        <v>0.13512649646993699</v>
      </c>
    </row>
    <row r="72" spans="1:20" x14ac:dyDescent="0.25">
      <c r="A72" s="52">
        <v>68</v>
      </c>
      <c r="B72" s="43" t="s">
        <v>78</v>
      </c>
      <c r="C72" s="45">
        <v>49748</v>
      </c>
      <c r="D72" s="46">
        <v>43.4</v>
      </c>
      <c r="E72" s="46">
        <v>56.6</v>
      </c>
      <c r="F72" s="25">
        <v>241</v>
      </c>
      <c r="G72" s="23">
        <v>224</v>
      </c>
      <c r="H72" s="13">
        <f t="shared" si="19"/>
        <v>465</v>
      </c>
      <c r="I72" s="25">
        <v>18807</v>
      </c>
      <c r="J72" s="23">
        <v>14460</v>
      </c>
      <c r="K72" s="27">
        <f t="shared" si="20"/>
        <v>33267</v>
      </c>
      <c r="L72" s="117">
        <f t="shared" si="2"/>
        <v>11.162248515930429</v>
      </c>
      <c r="M72" s="118">
        <f t="shared" si="3"/>
        <v>7.9552890028641876</v>
      </c>
      <c r="N72" s="119">
        <f t="shared" si="4"/>
        <v>9.3471094315349355</v>
      </c>
      <c r="O72" s="120">
        <v>11.305205169771799</v>
      </c>
      <c r="P72" s="120">
        <v>6.5338220087710699</v>
      </c>
      <c r="Q72" s="121">
        <v>8.3631944338031001</v>
      </c>
      <c r="R72" s="131">
        <v>0.88222818932738001</v>
      </c>
      <c r="S72" s="132">
        <v>0.421781545744775</v>
      </c>
      <c r="T72" s="139">
        <v>0.59831911662221005</v>
      </c>
    </row>
    <row r="73" spans="1:20" x14ac:dyDescent="0.25">
      <c r="A73" s="52">
        <v>69</v>
      </c>
      <c r="B73" s="43" t="s">
        <v>79</v>
      </c>
      <c r="C73" s="45">
        <v>46240</v>
      </c>
      <c r="D73" s="46">
        <v>30.1</v>
      </c>
      <c r="E73" s="46">
        <v>69.900000000000006</v>
      </c>
      <c r="F73" s="25">
        <v>16</v>
      </c>
      <c r="G73" s="22">
        <v>59</v>
      </c>
      <c r="H73" s="13">
        <f t="shared" si="19"/>
        <v>75</v>
      </c>
      <c r="I73" s="25">
        <v>472</v>
      </c>
      <c r="J73" s="23">
        <v>3222</v>
      </c>
      <c r="K73" s="27">
        <f t="shared" si="20"/>
        <v>3694</v>
      </c>
      <c r="L73" s="117">
        <f t="shared" si="2"/>
        <v>1.1495706353676902</v>
      </c>
      <c r="M73" s="118">
        <f t="shared" si="3"/>
        <v>1.8253956467717101</v>
      </c>
      <c r="N73" s="119">
        <f t="shared" si="4"/>
        <v>1.6219723183391002</v>
      </c>
      <c r="O73" s="120">
        <v>0.93087903197889499</v>
      </c>
      <c r="P73" s="120">
        <v>1.18858979582364</v>
      </c>
      <c r="Q73" s="121">
        <v>1.12230571993884</v>
      </c>
      <c r="R73" s="131">
        <v>2.7460931443377402E-2</v>
      </c>
      <c r="S73" s="132">
        <v>6.4909090205826706E-2</v>
      </c>
      <c r="T73" s="139">
        <v>5.5277297726054497E-2</v>
      </c>
    </row>
    <row r="74" spans="1:20" x14ac:dyDescent="0.25">
      <c r="A74" s="52">
        <v>70</v>
      </c>
      <c r="B74" s="43" t="s">
        <v>80</v>
      </c>
      <c r="C74" s="45">
        <v>54907</v>
      </c>
      <c r="D74" s="46">
        <v>52.3</v>
      </c>
      <c r="E74" s="46">
        <v>47.7</v>
      </c>
      <c r="F74" s="25">
        <v>171</v>
      </c>
      <c r="G74" s="23">
        <v>108</v>
      </c>
      <c r="H74" s="13">
        <f t="shared" si="19"/>
        <v>279</v>
      </c>
      <c r="I74" s="25">
        <v>7258</v>
      </c>
      <c r="J74" s="23">
        <v>6296</v>
      </c>
      <c r="K74" s="27">
        <f t="shared" si="20"/>
        <v>13554</v>
      </c>
      <c r="L74" s="117">
        <f t="shared" ref="L74:L101" si="21">F74/(C74*D74)*100000</f>
        <v>5.9547935060434716</v>
      </c>
      <c r="M74" s="118">
        <f t="shared" ref="M74:M101" si="22">G74/(C74*E74)*100000</f>
        <v>4.1236107297725724</v>
      </c>
      <c r="N74" s="119">
        <f t="shared" si="4"/>
        <v>5.0813193217622521</v>
      </c>
      <c r="O74" s="120">
        <v>4.5909141138231</v>
      </c>
      <c r="P74" s="120">
        <v>2.68332067990278</v>
      </c>
      <c r="Q74" s="121">
        <v>3.6001801948254899</v>
      </c>
      <c r="R74" s="131">
        <v>0.19485879905337999</v>
      </c>
      <c r="S74" s="132">
        <v>0.15642765741359099</v>
      </c>
      <c r="T74" s="139">
        <v>0.17489907656152201</v>
      </c>
    </row>
    <row r="75" spans="1:20" x14ac:dyDescent="0.25">
      <c r="A75" s="52">
        <v>71</v>
      </c>
      <c r="B75" s="43" t="s">
        <v>81</v>
      </c>
      <c r="C75" s="45">
        <v>69768</v>
      </c>
      <c r="D75" s="46">
        <v>67.7</v>
      </c>
      <c r="E75" s="46">
        <v>32.299999999999997</v>
      </c>
      <c r="F75" s="24">
        <v>359</v>
      </c>
      <c r="G75" s="23">
        <v>94</v>
      </c>
      <c r="H75" s="13">
        <f t="shared" si="19"/>
        <v>453</v>
      </c>
      <c r="I75" s="25">
        <v>17075</v>
      </c>
      <c r="J75" s="23">
        <v>5018</v>
      </c>
      <c r="K75" s="27">
        <f t="shared" si="20"/>
        <v>22093</v>
      </c>
      <c r="L75" s="117">
        <f t="shared" si="21"/>
        <v>7.6006285105799893</v>
      </c>
      <c r="M75" s="118">
        <f t="shared" si="22"/>
        <v>4.1712772592968896</v>
      </c>
      <c r="N75" s="119">
        <f t="shared" ref="N75:N101" si="23">H75/C75*1000</f>
        <v>6.4929480564155488</v>
      </c>
      <c r="O75" s="120">
        <v>4.3771978425511202</v>
      </c>
      <c r="P75" s="120">
        <v>2.5197406940212899</v>
      </c>
      <c r="Q75" s="121">
        <v>3.7964700823449302</v>
      </c>
      <c r="R75" s="131">
        <v>0.208191234433316</v>
      </c>
      <c r="S75" s="132">
        <v>0.134511263857435</v>
      </c>
      <c r="T75" s="139">
        <v>0.185155438254408</v>
      </c>
    </row>
    <row r="76" spans="1:20" x14ac:dyDescent="0.25">
      <c r="A76" s="52">
        <v>72</v>
      </c>
      <c r="B76" s="43" t="s">
        <v>82</v>
      </c>
      <c r="C76" s="45">
        <v>29532</v>
      </c>
      <c r="D76" s="46">
        <v>59.5</v>
      </c>
      <c r="E76" s="46">
        <v>40.5</v>
      </c>
      <c r="F76" s="24">
        <v>30</v>
      </c>
      <c r="G76" s="23">
        <v>46</v>
      </c>
      <c r="H76" s="13">
        <f t="shared" si="19"/>
        <v>76</v>
      </c>
      <c r="I76" s="24">
        <v>1225</v>
      </c>
      <c r="J76" s="23">
        <v>1727</v>
      </c>
      <c r="K76" s="27">
        <f t="shared" si="20"/>
        <v>2952</v>
      </c>
      <c r="L76" s="117">
        <f t="shared" si="21"/>
        <v>1.707306246350633</v>
      </c>
      <c r="M76" s="118">
        <f t="shared" si="22"/>
        <v>3.8460059228491215</v>
      </c>
      <c r="N76" s="119">
        <f t="shared" si="23"/>
        <v>2.5734796153325208</v>
      </c>
      <c r="O76" s="120">
        <v>1.27704950482405</v>
      </c>
      <c r="P76" s="120">
        <v>2.8848535780023599</v>
      </c>
      <c r="Q76" s="121">
        <v>1.92712427415878</v>
      </c>
      <c r="R76" s="131">
        <v>5.2146188113648899E-2</v>
      </c>
      <c r="S76" s="132">
        <v>0.108307437591524</v>
      </c>
      <c r="T76" s="139">
        <v>7.4853563912062299E-2</v>
      </c>
    </row>
    <row r="77" spans="1:20" x14ac:dyDescent="0.25">
      <c r="A77" s="52">
        <v>73</v>
      </c>
      <c r="B77" s="43" t="s">
        <v>83</v>
      </c>
      <c r="C77" s="45">
        <v>10117</v>
      </c>
      <c r="D77" s="46">
        <v>51.6</v>
      </c>
      <c r="E77" s="46">
        <v>48.4</v>
      </c>
      <c r="F77" s="25">
        <v>75</v>
      </c>
      <c r="G77" s="23">
        <v>54</v>
      </c>
      <c r="H77" s="13">
        <f t="shared" si="19"/>
        <v>129</v>
      </c>
      <c r="I77" s="25">
        <v>3600</v>
      </c>
      <c r="J77" s="23">
        <v>3462</v>
      </c>
      <c r="K77" s="27">
        <f t="shared" si="20"/>
        <v>7062</v>
      </c>
      <c r="L77" s="117">
        <f t="shared" si="21"/>
        <v>14.36679225158667</v>
      </c>
      <c r="M77" s="118">
        <f t="shared" si="22"/>
        <v>11.027997225846031</v>
      </c>
      <c r="N77" s="119">
        <f t="shared" si="23"/>
        <v>12.7508154591282</v>
      </c>
      <c r="O77" s="120">
        <v>9.9722372913808002</v>
      </c>
      <c r="P77" s="120">
        <v>7.2445024958652704</v>
      </c>
      <c r="Q77" s="121">
        <v>8.6144677113723294</v>
      </c>
      <c r="R77" s="131">
        <v>0.478667389986278</v>
      </c>
      <c r="S77" s="132">
        <v>0.46445310445714</v>
      </c>
      <c r="T77" s="139">
        <v>0.471592023083034</v>
      </c>
    </row>
    <row r="78" spans="1:20" x14ac:dyDescent="0.25">
      <c r="A78" s="52">
        <v>74</v>
      </c>
      <c r="B78" s="43" t="s">
        <v>84</v>
      </c>
      <c r="C78" s="45">
        <v>17356</v>
      </c>
      <c r="D78" s="46">
        <v>53.6</v>
      </c>
      <c r="E78" s="46">
        <v>46.4</v>
      </c>
      <c r="F78" s="25">
        <v>53</v>
      </c>
      <c r="G78" s="23">
        <v>18</v>
      </c>
      <c r="H78" s="13">
        <f t="shared" si="19"/>
        <v>71</v>
      </c>
      <c r="I78" s="25">
        <v>2037</v>
      </c>
      <c r="J78" s="23">
        <v>1214</v>
      </c>
      <c r="K78" s="27">
        <f t="shared" si="20"/>
        <v>3251</v>
      </c>
      <c r="L78" s="117">
        <f t="shared" si="21"/>
        <v>5.6971996436347876</v>
      </c>
      <c r="M78" s="118">
        <f t="shared" si="22"/>
        <v>2.2351407840675188</v>
      </c>
      <c r="N78" s="119">
        <f t="shared" si="23"/>
        <v>4.0908043327955745</v>
      </c>
      <c r="O78" s="120">
        <v>6.0146061874183099</v>
      </c>
      <c r="P78" s="120">
        <v>2.9650572939668201</v>
      </c>
      <c r="Q78" s="121">
        <v>4.7706746762038996</v>
      </c>
      <c r="R78" s="131">
        <v>0.23116514724096399</v>
      </c>
      <c r="S78" s="132">
        <v>0.19997664193754</v>
      </c>
      <c r="T78" s="139">
        <v>0.21844314608928</v>
      </c>
    </row>
    <row r="79" spans="1:20" x14ac:dyDescent="0.25">
      <c r="A79" s="52">
        <v>75</v>
      </c>
      <c r="B79" s="43" t="s">
        <v>85</v>
      </c>
      <c r="C79" s="45">
        <v>4709</v>
      </c>
      <c r="D79" s="46">
        <v>23.3</v>
      </c>
      <c r="E79" s="46">
        <v>76.7</v>
      </c>
      <c r="F79" s="25">
        <v>8</v>
      </c>
      <c r="G79" s="23">
        <v>73</v>
      </c>
      <c r="H79" s="13">
        <f t="shared" si="19"/>
        <v>81</v>
      </c>
      <c r="I79" s="25">
        <v>40</v>
      </c>
      <c r="J79" s="23">
        <v>2115</v>
      </c>
      <c r="K79" s="27">
        <f t="shared" si="20"/>
        <v>2155</v>
      </c>
      <c r="L79" s="117">
        <f t="shared" si="21"/>
        <v>7.2913068482688157</v>
      </c>
      <c r="M79" s="118">
        <f t="shared" si="22"/>
        <v>20.211512089668236</v>
      </c>
      <c r="N79" s="119">
        <f t="shared" si="23"/>
        <v>17.201104268422171</v>
      </c>
      <c r="O79" s="120">
        <v>15.063672259682599</v>
      </c>
      <c r="P79" s="120">
        <v>15.7800341064902</v>
      </c>
      <c r="Q79" s="121">
        <v>15.7062641622996</v>
      </c>
      <c r="R79" s="131">
        <v>7.5318361298413197E-2</v>
      </c>
      <c r="S79" s="132">
        <v>0.45718865938666697</v>
      </c>
      <c r="T79" s="139">
        <v>0.417864188515502</v>
      </c>
    </row>
    <row r="80" spans="1:20" x14ac:dyDescent="0.25">
      <c r="A80" s="52">
        <v>77</v>
      </c>
      <c r="B80" s="43" t="s">
        <v>86</v>
      </c>
      <c r="C80" s="45">
        <v>12963</v>
      </c>
      <c r="D80" s="46">
        <v>66.599999999999994</v>
      </c>
      <c r="E80" s="46">
        <v>33.4</v>
      </c>
      <c r="F80" s="25">
        <v>338</v>
      </c>
      <c r="G80" s="23">
        <v>62</v>
      </c>
      <c r="H80" s="13">
        <f t="shared" si="19"/>
        <v>400</v>
      </c>
      <c r="I80" s="25">
        <v>15529</v>
      </c>
      <c r="J80" s="23">
        <v>4655</v>
      </c>
      <c r="K80" s="27">
        <f t="shared" si="20"/>
        <v>20184</v>
      </c>
      <c r="L80" s="117">
        <f t="shared" si="21"/>
        <v>39.150467292101176</v>
      </c>
      <c r="M80" s="118">
        <f t="shared" si="22"/>
        <v>14.319890651467258</v>
      </c>
      <c r="N80" s="119">
        <f t="shared" si="23"/>
        <v>30.857054694129445</v>
      </c>
      <c r="O80" s="120">
        <v>23.052784807096302</v>
      </c>
      <c r="P80" s="120">
        <v>9.0594295657113992</v>
      </c>
      <c r="Q80" s="121">
        <v>18.599719209339</v>
      </c>
      <c r="R80" s="131">
        <v>1.0591322345248499</v>
      </c>
      <c r="S80" s="132">
        <v>0.68018781658687999</v>
      </c>
      <c r="T80" s="139">
        <v>0.93854183130324398</v>
      </c>
    </row>
    <row r="81" spans="1:20" x14ac:dyDescent="0.25">
      <c r="A81" s="52">
        <v>78</v>
      </c>
      <c r="B81" s="43" t="s">
        <v>87</v>
      </c>
      <c r="C81" s="45">
        <v>78058</v>
      </c>
      <c r="D81" s="46">
        <v>62.8</v>
      </c>
      <c r="E81" s="46">
        <v>37.200000000000003</v>
      </c>
      <c r="F81" s="25">
        <v>6324</v>
      </c>
      <c r="G81" s="23">
        <v>1822</v>
      </c>
      <c r="H81" s="13">
        <f t="shared" si="19"/>
        <v>8146</v>
      </c>
      <c r="I81" s="25">
        <v>298899</v>
      </c>
      <c r="J81" s="23">
        <v>79066</v>
      </c>
      <c r="K81" s="27">
        <f t="shared" si="20"/>
        <v>377965</v>
      </c>
      <c r="L81" s="117">
        <f t="shared" si="21"/>
        <v>129.0074520775259</v>
      </c>
      <c r="M81" s="118">
        <f t="shared" si="22"/>
        <v>62.74628433172245</v>
      </c>
      <c r="N81" s="119">
        <f t="shared" si="23"/>
        <v>104.35829767608701</v>
      </c>
      <c r="O81" s="120">
        <v>43.072227569131201</v>
      </c>
      <c r="P81" s="120">
        <v>27.3788695024353</v>
      </c>
      <c r="Q81" s="121">
        <v>38.177666826023</v>
      </c>
      <c r="R81" s="131">
        <v>2.0357757350072299</v>
      </c>
      <c r="S81" s="132">
        <v>1.1881107003729701</v>
      </c>
      <c r="T81" s="140">
        <v>1.7713996859683001</v>
      </c>
    </row>
    <row r="82" spans="1:20" x14ac:dyDescent="0.25">
      <c r="A82" s="52">
        <v>79</v>
      </c>
      <c r="B82" s="43" t="s">
        <v>88</v>
      </c>
      <c r="C82" s="45">
        <v>7487</v>
      </c>
      <c r="D82" s="46">
        <v>31.9</v>
      </c>
      <c r="E82" s="46">
        <v>68.099999999999994</v>
      </c>
      <c r="F82" s="25">
        <v>19</v>
      </c>
      <c r="G82" s="23">
        <v>25</v>
      </c>
      <c r="H82" s="13">
        <f t="shared" si="19"/>
        <v>44</v>
      </c>
      <c r="I82" s="24">
        <v>520</v>
      </c>
      <c r="J82" s="23">
        <v>1493</v>
      </c>
      <c r="K82" s="27">
        <f t="shared" si="20"/>
        <v>2013</v>
      </c>
      <c r="L82" s="117">
        <f t="shared" si="21"/>
        <v>7.9552729433211926</v>
      </c>
      <c r="M82" s="118">
        <f t="shared" si="22"/>
        <v>4.9032615907710424</v>
      </c>
      <c r="N82" s="119">
        <f t="shared" si="23"/>
        <v>5.8768532122345407</v>
      </c>
      <c r="O82" s="120">
        <v>7.4956929353883099</v>
      </c>
      <c r="P82" s="120">
        <v>3.3042222541483501</v>
      </c>
      <c r="Q82" s="121">
        <v>4.3560621435825402</v>
      </c>
      <c r="R82" s="131">
        <v>0.20514528033694299</v>
      </c>
      <c r="S82" s="132">
        <v>0.19732815301774001</v>
      </c>
      <c r="T82" s="140">
        <v>0.19928984306890099</v>
      </c>
    </row>
    <row r="83" spans="1:20" x14ac:dyDescent="0.25">
      <c r="A83" s="52">
        <v>80</v>
      </c>
      <c r="B83" s="43" t="s">
        <v>89</v>
      </c>
      <c r="C83" s="45">
        <v>12766</v>
      </c>
      <c r="D83" s="46">
        <v>82.7</v>
      </c>
      <c r="E83" s="46">
        <v>17.3</v>
      </c>
      <c r="F83" s="25">
        <v>397</v>
      </c>
      <c r="G83" s="23">
        <v>87</v>
      </c>
      <c r="H83" s="13">
        <f t="shared" si="19"/>
        <v>484</v>
      </c>
      <c r="I83" s="24">
        <v>25964</v>
      </c>
      <c r="J83" s="23">
        <v>6148</v>
      </c>
      <c r="K83" s="27">
        <f t="shared" si="20"/>
        <v>32112</v>
      </c>
      <c r="L83" s="117">
        <f t="shared" si="21"/>
        <v>37.603663449295958</v>
      </c>
      <c r="M83" s="118">
        <f t="shared" si="22"/>
        <v>39.392932274040781</v>
      </c>
      <c r="N83" s="119">
        <f t="shared" si="23"/>
        <v>37.913206955976818</v>
      </c>
      <c r="O83" s="120">
        <v>16.572689360091299</v>
      </c>
      <c r="P83" s="120">
        <v>22.418970881622201</v>
      </c>
      <c r="Q83" s="121">
        <v>17.387733083639699</v>
      </c>
      <c r="R83" s="131">
        <v>1.0838622331118699</v>
      </c>
      <c r="S83" s="132">
        <v>1.5842739423012999</v>
      </c>
      <c r="T83" s="140">
        <v>1.1536257950038</v>
      </c>
    </row>
    <row r="84" spans="1:20" x14ac:dyDescent="0.25">
      <c r="A84" s="52">
        <v>81</v>
      </c>
      <c r="B84" s="43" t="s">
        <v>90</v>
      </c>
      <c r="C84" s="45">
        <v>56899</v>
      </c>
      <c r="D84" s="46">
        <v>54.2</v>
      </c>
      <c r="E84" s="46">
        <v>45.8</v>
      </c>
      <c r="F84" s="25">
        <v>1659</v>
      </c>
      <c r="G84" s="23">
        <v>1231</v>
      </c>
      <c r="H84" s="13">
        <f t="shared" si="19"/>
        <v>2890</v>
      </c>
      <c r="I84" s="25">
        <v>74194</v>
      </c>
      <c r="J84" s="23">
        <v>85482</v>
      </c>
      <c r="K84" s="27">
        <f t="shared" si="20"/>
        <v>159676</v>
      </c>
      <c r="L84" s="117">
        <f t="shared" si="21"/>
        <v>53.795068610275898</v>
      </c>
      <c r="M84" s="118">
        <f t="shared" si="22"/>
        <v>47.23761271312663</v>
      </c>
      <c r="N84" s="119">
        <f t="shared" si="23"/>
        <v>50.791753809381539</v>
      </c>
      <c r="O84" s="120">
        <v>34.698841870203601</v>
      </c>
      <c r="P84" s="120">
        <v>30.285208677019799</v>
      </c>
      <c r="Q84" s="121">
        <v>32.670761620681901</v>
      </c>
      <c r="R84" s="131">
        <v>1.5518058310535801</v>
      </c>
      <c r="S84" s="132">
        <v>2.1030383494142999</v>
      </c>
      <c r="T84" s="140">
        <v>1.805099146209</v>
      </c>
    </row>
    <row r="85" spans="1:20" x14ac:dyDescent="0.25">
      <c r="A85" s="52">
        <v>82</v>
      </c>
      <c r="B85" s="43" t="s">
        <v>91</v>
      </c>
      <c r="C85" s="45">
        <v>32650</v>
      </c>
      <c r="D85" s="46">
        <v>42.1</v>
      </c>
      <c r="E85" s="46">
        <v>57.9</v>
      </c>
      <c r="F85" s="25">
        <v>240</v>
      </c>
      <c r="G85" s="23">
        <v>206</v>
      </c>
      <c r="H85" s="13">
        <f t="shared" si="19"/>
        <v>446</v>
      </c>
      <c r="I85" s="25">
        <v>11865</v>
      </c>
      <c r="J85" s="23">
        <v>11362</v>
      </c>
      <c r="K85" s="27">
        <f t="shared" si="20"/>
        <v>23227</v>
      </c>
      <c r="L85" s="117">
        <f t="shared" si="21"/>
        <v>17.460069185524148</v>
      </c>
      <c r="M85" s="118">
        <f t="shared" si="22"/>
        <v>10.896962868334537</v>
      </c>
      <c r="N85" s="119">
        <f t="shared" si="23"/>
        <v>13.660030627871363</v>
      </c>
      <c r="O85" s="120">
        <v>10.721755044083199</v>
      </c>
      <c r="P85" s="120">
        <v>6.5215868958398699</v>
      </c>
      <c r="Q85" s="121">
        <v>8.2635748347020996</v>
      </c>
      <c r="R85" s="131">
        <v>0.53005676499186105</v>
      </c>
      <c r="S85" s="132">
        <v>0.359700341313265</v>
      </c>
      <c r="T85" s="140">
        <v>0.430354378218892</v>
      </c>
    </row>
    <row r="86" spans="1:20" x14ac:dyDescent="0.25">
      <c r="A86" s="52">
        <v>84</v>
      </c>
      <c r="B86" s="43" t="s">
        <v>92</v>
      </c>
      <c r="C86" s="45">
        <v>269438</v>
      </c>
      <c r="D86" s="46">
        <v>45.1</v>
      </c>
      <c r="E86" s="46">
        <v>54.9</v>
      </c>
      <c r="F86" s="25">
        <v>583</v>
      </c>
      <c r="G86" s="23">
        <v>1197</v>
      </c>
      <c r="H86" s="13">
        <f t="shared" si="19"/>
        <v>1780</v>
      </c>
      <c r="I86" s="25">
        <v>22998</v>
      </c>
      <c r="J86" s="23">
        <v>50980</v>
      </c>
      <c r="K86" s="27">
        <f t="shared" si="20"/>
        <v>73978</v>
      </c>
      <c r="L86" s="117">
        <f t="shared" si="21"/>
        <v>4.7977008693252934</v>
      </c>
      <c r="M86" s="118">
        <f t="shared" si="22"/>
        <v>8.0921320261153191</v>
      </c>
      <c r="N86" s="119">
        <f t="shared" si="23"/>
        <v>6.6063435744030166</v>
      </c>
      <c r="O86" s="120">
        <v>10.2179683692361</v>
      </c>
      <c r="P86" s="120">
        <v>10.424001440097101</v>
      </c>
      <c r="Q86" s="121">
        <v>10.3556108022867</v>
      </c>
      <c r="R86" s="131">
        <v>0.40307519134767</v>
      </c>
      <c r="S86" s="132">
        <v>0.44395621839277499</v>
      </c>
      <c r="T86" s="140">
        <v>0.43038616625368797</v>
      </c>
    </row>
    <row r="87" spans="1:20" x14ac:dyDescent="0.25">
      <c r="A87" s="52">
        <v>85</v>
      </c>
      <c r="B87" s="43" t="s">
        <v>93</v>
      </c>
      <c r="C87" s="45">
        <v>263979</v>
      </c>
      <c r="D87" s="46">
        <v>31.4</v>
      </c>
      <c r="E87" s="46">
        <v>68.599999999999994</v>
      </c>
      <c r="F87" s="25">
        <v>477</v>
      </c>
      <c r="G87" s="23">
        <v>514</v>
      </c>
      <c r="H87" s="13">
        <f t="shared" si="19"/>
        <v>991</v>
      </c>
      <c r="I87" s="25">
        <v>20257</v>
      </c>
      <c r="J87" s="23">
        <v>20994</v>
      </c>
      <c r="K87" s="27">
        <f t="shared" si="20"/>
        <v>41251</v>
      </c>
      <c r="L87" s="117">
        <f t="shared" si="21"/>
        <v>5.7546557879785025</v>
      </c>
      <c r="M87" s="118">
        <f t="shared" si="22"/>
        <v>2.838374026063585</v>
      </c>
      <c r="N87" s="119">
        <f t="shared" si="23"/>
        <v>3.754086499304869</v>
      </c>
      <c r="O87" s="120">
        <v>9.0009977521093099</v>
      </c>
      <c r="P87" s="120">
        <v>4.9398945538181502</v>
      </c>
      <c r="Q87" s="121">
        <v>6.3102960809387199</v>
      </c>
      <c r="R87" s="131">
        <v>0.38224991921274298</v>
      </c>
      <c r="S87" s="132">
        <v>0.20176682152307099</v>
      </c>
      <c r="T87" s="140">
        <v>0.26267005412189998</v>
      </c>
    </row>
    <row r="88" spans="1:20" x14ac:dyDescent="0.25">
      <c r="A88" s="52">
        <v>86</v>
      </c>
      <c r="B88" s="43" t="s">
        <v>94</v>
      </c>
      <c r="C88" s="45">
        <v>240236</v>
      </c>
      <c r="D88" s="46">
        <v>23.4</v>
      </c>
      <c r="E88" s="46">
        <v>76.599999999999994</v>
      </c>
      <c r="F88" s="25">
        <v>648</v>
      </c>
      <c r="G88" s="23">
        <v>2461</v>
      </c>
      <c r="H88" s="13">
        <f t="shared" si="19"/>
        <v>3109</v>
      </c>
      <c r="I88" s="24">
        <v>31503</v>
      </c>
      <c r="J88" s="23">
        <v>120506</v>
      </c>
      <c r="K88" s="27">
        <f t="shared" si="20"/>
        <v>152009</v>
      </c>
      <c r="L88" s="117">
        <f t="shared" si="21"/>
        <v>11.527126530706346</v>
      </c>
      <c r="M88" s="118">
        <f t="shared" si="22"/>
        <v>13.373489958546855</v>
      </c>
      <c r="N88" s="119">
        <f t="shared" si="23"/>
        <v>12.941440916432175</v>
      </c>
      <c r="O88" s="120">
        <v>13.244166843800601</v>
      </c>
      <c r="P88" s="120">
        <v>17.022359862246599</v>
      </c>
      <c r="Q88" s="121">
        <v>16.067038236434801</v>
      </c>
      <c r="R88" s="131">
        <v>0.64387498160532397</v>
      </c>
      <c r="S88" s="132">
        <v>0.83352153496947801</v>
      </c>
      <c r="T88" s="140">
        <v>0.78556912681962399</v>
      </c>
    </row>
    <row r="89" spans="1:20" x14ac:dyDescent="0.25">
      <c r="A89" s="52">
        <v>87</v>
      </c>
      <c r="B89" s="43" t="s">
        <v>95</v>
      </c>
      <c r="C89" s="45">
        <v>90649</v>
      </c>
      <c r="D89" s="46">
        <v>19.100000000000001</v>
      </c>
      <c r="E89" s="46">
        <v>80.900000000000006</v>
      </c>
      <c r="F89" s="25">
        <v>610</v>
      </c>
      <c r="G89" s="23">
        <v>3828</v>
      </c>
      <c r="H89" s="13">
        <f t="shared" si="19"/>
        <v>4438</v>
      </c>
      <c r="I89" s="25">
        <v>31223</v>
      </c>
      <c r="J89" s="23">
        <v>194086</v>
      </c>
      <c r="K89" s="27">
        <f t="shared" si="20"/>
        <v>225309</v>
      </c>
      <c r="L89" s="117">
        <f t="shared" si="21"/>
        <v>35.231687911470736</v>
      </c>
      <c r="M89" s="118">
        <f t="shared" si="22"/>
        <v>52.198784480123216</v>
      </c>
      <c r="N89" s="119">
        <f t="shared" si="23"/>
        <v>48.958069035510597</v>
      </c>
      <c r="O89" s="120">
        <v>24.3354963334186</v>
      </c>
      <c r="P89" s="120">
        <v>41.185467077464097</v>
      </c>
      <c r="Q89" s="121">
        <v>37.606449639998303</v>
      </c>
      <c r="R89" s="131">
        <v>1.24561836396448</v>
      </c>
      <c r="S89" s="132">
        <v>2.0881720384526399</v>
      </c>
      <c r="T89" s="140">
        <v>1.9092094551461001</v>
      </c>
    </row>
    <row r="90" spans="1:20" x14ac:dyDescent="0.25">
      <c r="A90" s="52">
        <v>88</v>
      </c>
      <c r="B90" s="43" t="s">
        <v>96</v>
      </c>
      <c r="C90" s="45">
        <v>150003</v>
      </c>
      <c r="D90" s="46">
        <v>15.6</v>
      </c>
      <c r="E90" s="46">
        <v>84.4</v>
      </c>
      <c r="F90" s="25">
        <v>928</v>
      </c>
      <c r="G90" s="23">
        <v>3569</v>
      </c>
      <c r="H90" s="13">
        <f t="shared" si="19"/>
        <v>4497</v>
      </c>
      <c r="I90" s="25">
        <v>34127</v>
      </c>
      <c r="J90" s="23">
        <v>188895</v>
      </c>
      <c r="K90" s="27">
        <f t="shared" si="20"/>
        <v>223022</v>
      </c>
      <c r="L90" s="117">
        <f t="shared" si="21"/>
        <v>39.657326511589432</v>
      </c>
      <c r="M90" s="118">
        <f t="shared" si="22"/>
        <v>28.190589426758066</v>
      </c>
      <c r="N90" s="119">
        <f t="shared" si="23"/>
        <v>29.979400411991762</v>
      </c>
      <c r="O90" s="120">
        <v>28.253451975099001</v>
      </c>
      <c r="P90" s="120">
        <v>34.888222592373403</v>
      </c>
      <c r="Q90" s="121">
        <v>33.275696896094502</v>
      </c>
      <c r="R90" s="131">
        <v>1.03901460727824</v>
      </c>
      <c r="S90" s="132">
        <v>1.84651465581014</v>
      </c>
      <c r="T90" s="140">
        <v>1.6502584997022001</v>
      </c>
    </row>
    <row r="91" spans="1:20" x14ac:dyDescent="0.25">
      <c r="A91" s="52">
        <v>90</v>
      </c>
      <c r="B91" s="43" t="s">
        <v>97</v>
      </c>
      <c r="C91" s="45">
        <v>19281</v>
      </c>
      <c r="D91" s="46">
        <v>50.9</v>
      </c>
      <c r="E91" s="46">
        <v>49.1</v>
      </c>
      <c r="F91" s="25">
        <v>37</v>
      </c>
      <c r="G91" s="23">
        <v>19</v>
      </c>
      <c r="H91" s="13">
        <f t="shared" si="19"/>
        <v>56</v>
      </c>
      <c r="I91" s="24">
        <v>1845</v>
      </c>
      <c r="J91" s="23">
        <v>532</v>
      </c>
      <c r="K91" s="27">
        <f t="shared" si="20"/>
        <v>2377</v>
      </c>
      <c r="L91" s="117">
        <f t="shared" si="21"/>
        <v>3.7701131716647671</v>
      </c>
      <c r="M91" s="118">
        <f t="shared" si="22"/>
        <v>2.0069777334270911</v>
      </c>
      <c r="N91" s="119">
        <f t="shared" si="23"/>
        <v>2.9044136714900679</v>
      </c>
      <c r="O91" s="120">
        <v>6.32893529347872</v>
      </c>
      <c r="P91" s="120">
        <v>3.38349573519266</v>
      </c>
      <c r="Q91" s="121">
        <v>4.8858546568171297</v>
      </c>
      <c r="R91" s="131">
        <v>0.31559150314779</v>
      </c>
      <c r="S91" s="132">
        <v>9.4737880585394604E-2</v>
      </c>
      <c r="T91" s="139">
        <v>0.20738708070097001</v>
      </c>
    </row>
    <row r="92" spans="1:20" x14ac:dyDescent="0.25">
      <c r="A92" s="52">
        <v>91</v>
      </c>
      <c r="B92" s="43" t="s">
        <v>98</v>
      </c>
      <c r="C92" s="45">
        <v>4081</v>
      </c>
      <c r="D92" s="46">
        <v>39.6</v>
      </c>
      <c r="E92" s="46">
        <v>60.4</v>
      </c>
      <c r="F92" s="25">
        <v>19</v>
      </c>
      <c r="G92" s="23">
        <v>18</v>
      </c>
      <c r="H92" s="13">
        <f t="shared" si="19"/>
        <v>37</v>
      </c>
      <c r="I92" s="25">
        <v>747</v>
      </c>
      <c r="J92" s="23">
        <v>435</v>
      </c>
      <c r="K92" s="27">
        <f t="shared" si="20"/>
        <v>1182</v>
      </c>
      <c r="L92" s="117">
        <f t="shared" si="21"/>
        <v>11.756872820337657</v>
      </c>
      <c r="M92" s="118">
        <f t="shared" si="22"/>
        <v>7.3024563840507861</v>
      </c>
      <c r="N92" s="119">
        <f t="shared" si="23"/>
        <v>9.066405292820388</v>
      </c>
      <c r="O92" s="120">
        <v>14.1436398284898</v>
      </c>
      <c r="P92" s="120">
        <v>10.4677575620825</v>
      </c>
      <c r="Q92" s="121">
        <v>12.0799523070423</v>
      </c>
      <c r="R92" s="131">
        <v>0.55606836588851805</v>
      </c>
      <c r="S92" s="132">
        <v>0.25297080775032799</v>
      </c>
      <c r="T92" s="139">
        <v>0.38590550343037999</v>
      </c>
    </row>
    <row r="93" spans="1:20" x14ac:dyDescent="0.25">
      <c r="A93" s="52">
        <v>92</v>
      </c>
      <c r="B93" s="43" t="s">
        <v>99</v>
      </c>
      <c r="C93" s="45">
        <v>1527</v>
      </c>
      <c r="D93" s="46">
        <v>58.3</v>
      </c>
      <c r="E93" s="46">
        <v>41.7</v>
      </c>
      <c r="F93" s="25">
        <v>24</v>
      </c>
      <c r="G93" s="23">
        <v>26</v>
      </c>
      <c r="H93" s="13">
        <f t="shared" si="19"/>
        <v>50</v>
      </c>
      <c r="I93" s="24">
        <v>928</v>
      </c>
      <c r="J93" s="23">
        <v>663</v>
      </c>
      <c r="K93" s="27">
        <f t="shared" si="20"/>
        <v>1591</v>
      </c>
      <c r="L93" s="117">
        <f t="shared" si="21"/>
        <v>26.958992003288998</v>
      </c>
      <c r="M93" s="118">
        <f t="shared" si="22"/>
        <v>40.831774658858379</v>
      </c>
      <c r="N93" s="119">
        <f t="shared" si="23"/>
        <v>32.743942370661429</v>
      </c>
      <c r="O93" s="120">
        <v>13.5256607144367</v>
      </c>
      <c r="P93" s="120">
        <v>22.1588516942147</v>
      </c>
      <c r="Q93" s="121">
        <v>16.962083975206902</v>
      </c>
      <c r="R93" s="131">
        <v>0.52299221429155096</v>
      </c>
      <c r="S93" s="132">
        <v>0.56505071820247399</v>
      </c>
      <c r="T93" s="139">
        <v>0.539733512091082</v>
      </c>
    </row>
    <row r="94" spans="1:20" x14ac:dyDescent="0.25">
      <c r="A94" s="52">
        <v>93</v>
      </c>
      <c r="B94" s="43" t="s">
        <v>100</v>
      </c>
      <c r="C94" s="45">
        <v>26725</v>
      </c>
      <c r="D94" s="46">
        <v>59.1</v>
      </c>
      <c r="E94" s="46">
        <v>40.9</v>
      </c>
      <c r="F94" s="25">
        <v>1357</v>
      </c>
      <c r="G94" s="23">
        <v>286</v>
      </c>
      <c r="H94" s="13">
        <f t="shared" si="19"/>
        <v>1643</v>
      </c>
      <c r="I94" s="25">
        <v>50132</v>
      </c>
      <c r="J94" s="23">
        <v>12693</v>
      </c>
      <c r="K94" s="27">
        <f t="shared" si="20"/>
        <v>62825</v>
      </c>
      <c r="L94" s="117">
        <f t="shared" si="21"/>
        <v>85.916119402512578</v>
      </c>
      <c r="M94" s="118">
        <f t="shared" si="22"/>
        <v>26.165257386996508</v>
      </c>
      <c r="N94" s="119">
        <f t="shared" si="23"/>
        <v>61.478016838166511</v>
      </c>
      <c r="O94" s="120">
        <v>64.764851804703397</v>
      </c>
      <c r="P94" s="120">
        <v>21.994376207191301</v>
      </c>
      <c r="Q94" s="121">
        <v>48.386079804872502</v>
      </c>
      <c r="R94" s="131">
        <v>2.3926245767674201</v>
      </c>
      <c r="S94" s="132">
        <v>0.97613502516741102</v>
      </c>
      <c r="T94" s="139">
        <v>1.8501859182842999</v>
      </c>
    </row>
    <row r="95" spans="1:20" x14ac:dyDescent="0.25">
      <c r="A95" s="52">
        <v>94</v>
      </c>
      <c r="B95" s="43" t="s">
        <v>101</v>
      </c>
      <c r="C95" s="45">
        <v>46007</v>
      </c>
      <c r="D95" s="46">
        <v>40.799999999999997</v>
      </c>
      <c r="E95" s="46">
        <v>59.2</v>
      </c>
      <c r="F95" s="26">
        <v>185</v>
      </c>
      <c r="G95" s="27">
        <v>235</v>
      </c>
      <c r="H95" s="13">
        <f t="shared" si="19"/>
        <v>420</v>
      </c>
      <c r="I95" s="26">
        <v>9545</v>
      </c>
      <c r="J95" s="27">
        <v>10464</v>
      </c>
      <c r="K95" s="27">
        <f t="shared" si="20"/>
        <v>20009</v>
      </c>
      <c r="L95" s="117">
        <f t="shared" si="21"/>
        <v>9.8557039700267275</v>
      </c>
      <c r="M95" s="118">
        <f t="shared" si="22"/>
        <v>8.628240473394472</v>
      </c>
      <c r="N95" s="119">
        <f t="shared" si="23"/>
        <v>9.1290455800204313</v>
      </c>
      <c r="O95" s="120">
        <v>12.537217747414401</v>
      </c>
      <c r="P95" s="120">
        <v>8.0401545160316203</v>
      </c>
      <c r="Q95" s="121">
        <v>9.5488489442349298</v>
      </c>
      <c r="R95" s="131">
        <v>0.64685266702200095</v>
      </c>
      <c r="S95" s="132">
        <v>0.35800926321597798</v>
      </c>
      <c r="T95" s="139">
        <v>0.454911710774278</v>
      </c>
    </row>
    <row r="96" spans="1:20" x14ac:dyDescent="0.25">
      <c r="A96" s="52">
        <v>95</v>
      </c>
      <c r="B96" s="43" t="s">
        <v>102</v>
      </c>
      <c r="C96" s="45">
        <v>6193</v>
      </c>
      <c r="D96" s="46">
        <v>70.8</v>
      </c>
      <c r="E96" s="46">
        <v>29.2</v>
      </c>
      <c r="F96" s="26">
        <v>76</v>
      </c>
      <c r="G96" s="27">
        <v>14</v>
      </c>
      <c r="H96" s="13">
        <f t="shared" si="19"/>
        <v>90</v>
      </c>
      <c r="I96" s="24">
        <v>3662</v>
      </c>
      <c r="J96" s="23">
        <v>393</v>
      </c>
      <c r="K96" s="27">
        <f t="shared" si="20"/>
        <v>4055</v>
      </c>
      <c r="L96" s="117">
        <f t="shared" si="21"/>
        <v>17.333220211264589</v>
      </c>
      <c r="M96" s="118">
        <f t="shared" si="22"/>
        <v>7.7418384433153644</v>
      </c>
      <c r="N96" s="119">
        <f t="shared" si="23"/>
        <v>14.532536735023415</v>
      </c>
      <c r="O96" s="120">
        <v>18.749946032227701</v>
      </c>
      <c r="P96" s="120">
        <v>8.9040908573431103</v>
      </c>
      <c r="Q96" s="121">
        <v>15.998134262031</v>
      </c>
      <c r="R96" s="131">
        <v>0.90345134697391904</v>
      </c>
      <c r="S96" s="132">
        <v>0.24995055049541701</v>
      </c>
      <c r="T96" s="139">
        <v>0.72080482702817195</v>
      </c>
    </row>
    <row r="97" spans="1:20" x14ac:dyDescent="0.25">
      <c r="A97" s="52">
        <v>96</v>
      </c>
      <c r="B97" s="43" t="s">
        <v>103</v>
      </c>
      <c r="C97" s="45">
        <v>47538</v>
      </c>
      <c r="D97" s="46">
        <v>20.8</v>
      </c>
      <c r="E97" s="46">
        <v>79.2</v>
      </c>
      <c r="F97" s="26">
        <v>175</v>
      </c>
      <c r="G97" s="27">
        <v>386</v>
      </c>
      <c r="H97" s="13">
        <f t="shared" si="19"/>
        <v>561</v>
      </c>
      <c r="I97" s="26">
        <v>8745</v>
      </c>
      <c r="J97" s="27">
        <v>20255</v>
      </c>
      <c r="K97" s="27">
        <f t="shared" si="20"/>
        <v>29000</v>
      </c>
      <c r="L97" s="117">
        <f t="shared" si="21"/>
        <v>17.698391893772431</v>
      </c>
      <c r="M97" s="118">
        <f t="shared" si="22"/>
        <v>10.252297895867249</v>
      </c>
      <c r="N97" s="119">
        <f t="shared" si="23"/>
        <v>11.801085447431529</v>
      </c>
      <c r="O97" s="120">
        <v>18.097153586612801</v>
      </c>
      <c r="P97" s="120">
        <v>12.7517133710832</v>
      </c>
      <c r="Q97" s="121">
        <v>14.0459034646837</v>
      </c>
      <c r="R97" s="131">
        <v>0.90434061779959496</v>
      </c>
      <c r="S97" s="132">
        <v>0.66913459671318998</v>
      </c>
      <c r="T97" s="139">
        <v>0.72608057125816095</v>
      </c>
    </row>
    <row r="98" spans="1:20" x14ac:dyDescent="0.25">
      <c r="A98" s="52">
        <v>97</v>
      </c>
      <c r="B98" s="43" t="s">
        <v>104</v>
      </c>
      <c r="C98" s="45">
        <v>17964</v>
      </c>
      <c r="D98" s="46">
        <v>7.7</v>
      </c>
      <c r="E98" s="46">
        <v>92.3</v>
      </c>
      <c r="F98" s="28">
        <v>0</v>
      </c>
      <c r="G98" s="29">
        <v>0</v>
      </c>
      <c r="H98" s="13">
        <f t="shared" si="19"/>
        <v>0</v>
      </c>
      <c r="I98" s="24">
        <v>0</v>
      </c>
      <c r="J98" s="23">
        <v>0</v>
      </c>
      <c r="K98" s="27">
        <f t="shared" si="20"/>
        <v>0</v>
      </c>
      <c r="L98" s="117" t="s">
        <v>111</v>
      </c>
      <c r="M98" s="118" t="s">
        <v>111</v>
      </c>
      <c r="N98" s="119" t="s">
        <v>111</v>
      </c>
      <c r="O98" s="120">
        <v>0</v>
      </c>
      <c r="P98" s="120">
        <v>0</v>
      </c>
      <c r="Q98" s="121">
        <v>0</v>
      </c>
      <c r="R98" s="131">
        <v>0</v>
      </c>
      <c r="S98" s="132">
        <v>0</v>
      </c>
      <c r="T98" s="139">
        <v>0</v>
      </c>
    </row>
    <row r="99" spans="1:20" x14ac:dyDescent="0.25">
      <c r="A99" s="52">
        <v>98</v>
      </c>
      <c r="B99" s="43" t="s">
        <v>105</v>
      </c>
      <c r="C99" s="45">
        <v>100</v>
      </c>
      <c r="D99" s="46">
        <v>14</v>
      </c>
      <c r="E99" s="46">
        <v>86</v>
      </c>
      <c r="F99" s="28">
        <v>0</v>
      </c>
      <c r="G99" s="29">
        <v>0</v>
      </c>
      <c r="H99" s="13">
        <f t="shared" si="19"/>
        <v>0</v>
      </c>
      <c r="I99" s="24">
        <v>0</v>
      </c>
      <c r="J99" s="23">
        <v>0</v>
      </c>
      <c r="K99" s="27">
        <f t="shared" si="20"/>
        <v>0</v>
      </c>
      <c r="L99" s="117" t="s">
        <v>111</v>
      </c>
      <c r="M99" s="118" t="s">
        <v>111</v>
      </c>
      <c r="N99" s="119" t="s">
        <v>111</v>
      </c>
      <c r="O99" s="120">
        <v>0</v>
      </c>
      <c r="P99" s="120">
        <v>0</v>
      </c>
      <c r="Q99" s="121">
        <v>0</v>
      </c>
      <c r="R99" s="131">
        <v>0</v>
      </c>
      <c r="S99" s="132">
        <v>0</v>
      </c>
      <c r="T99" s="139">
        <v>0</v>
      </c>
    </row>
    <row r="100" spans="1:20" x14ac:dyDescent="0.25">
      <c r="A100" s="52">
        <v>99</v>
      </c>
      <c r="B100" s="43" t="s">
        <v>106</v>
      </c>
      <c r="C100" s="45">
        <v>1496</v>
      </c>
      <c r="D100" s="46">
        <v>50.7</v>
      </c>
      <c r="E100" s="46">
        <v>49.3</v>
      </c>
      <c r="F100" s="16">
        <v>0</v>
      </c>
      <c r="G100" s="17">
        <v>0</v>
      </c>
      <c r="H100" s="13">
        <f t="shared" si="19"/>
        <v>0</v>
      </c>
      <c r="I100" s="24">
        <v>0</v>
      </c>
      <c r="J100" s="23">
        <v>0</v>
      </c>
      <c r="K100" s="27">
        <v>0</v>
      </c>
      <c r="L100" s="117" t="s">
        <v>111</v>
      </c>
      <c r="M100" s="118" t="s">
        <v>111</v>
      </c>
      <c r="N100" s="119" t="s">
        <v>111</v>
      </c>
      <c r="O100" s="120">
        <v>0</v>
      </c>
      <c r="P100" s="120">
        <v>0</v>
      </c>
      <c r="Q100" s="121">
        <v>0</v>
      </c>
      <c r="R100" s="131">
        <v>0</v>
      </c>
      <c r="S100" s="132">
        <v>0</v>
      </c>
      <c r="T100" s="139">
        <v>0</v>
      </c>
    </row>
    <row r="101" spans="1:20" s="1" customFormat="1" x14ac:dyDescent="0.25">
      <c r="B101" s="42" t="s">
        <v>107</v>
      </c>
      <c r="C101" s="47">
        <v>2152645</v>
      </c>
      <c r="D101" s="48">
        <v>42.6</v>
      </c>
      <c r="E101" s="48">
        <v>57.4</v>
      </c>
      <c r="F101" s="30">
        <f>SUM(F56:F100)</f>
        <v>23649</v>
      </c>
      <c r="G101" s="31">
        <f t="shared" ref="G101:H101" si="24">SUM(G56:G100)</f>
        <v>20443</v>
      </c>
      <c r="H101" s="31">
        <f t="shared" si="24"/>
        <v>44092</v>
      </c>
      <c r="I101" s="14">
        <f>SUM(I56:I100)</f>
        <v>1154522</v>
      </c>
      <c r="J101" s="15">
        <f>SUM(J56:J100)</f>
        <v>1039854</v>
      </c>
      <c r="K101" s="15">
        <f>SUM(K56:K100)</f>
        <v>2194376</v>
      </c>
      <c r="L101" s="144">
        <f t="shared" si="21"/>
        <v>25.788778227270289</v>
      </c>
      <c r="M101" s="48">
        <f t="shared" si="22"/>
        <v>16.544754280616271</v>
      </c>
      <c r="N101" s="145">
        <f t="shared" si="23"/>
        <v>20.482708481890885</v>
      </c>
      <c r="O101" s="38">
        <v>19.449448045940503</v>
      </c>
      <c r="P101" s="38">
        <v>15.786331451670012</v>
      </c>
      <c r="Q101" s="39">
        <v>17.560220300713873</v>
      </c>
      <c r="R101" s="135">
        <v>0.92940626041859054</v>
      </c>
      <c r="S101" s="134">
        <v>0.78326258189857834</v>
      </c>
      <c r="T101" s="136">
        <v>0.85390670401348745</v>
      </c>
    </row>
    <row r="102" spans="1:20" s="1" customFormat="1" ht="15.75" thickBot="1" x14ac:dyDescent="0.3">
      <c r="B102" s="44" t="s">
        <v>108</v>
      </c>
      <c r="C102" s="15"/>
      <c r="D102" s="15"/>
      <c r="E102" s="15"/>
      <c r="F102" s="36">
        <v>3</v>
      </c>
      <c r="G102" s="37">
        <v>1</v>
      </c>
      <c r="H102" s="37">
        <v>4</v>
      </c>
      <c r="I102" s="14"/>
      <c r="J102" s="15"/>
      <c r="K102" s="15"/>
      <c r="L102" s="146"/>
      <c r="M102" s="147"/>
      <c r="N102" s="148"/>
      <c r="O102" s="149"/>
      <c r="P102" s="149"/>
      <c r="Q102" s="148"/>
      <c r="R102" s="150"/>
      <c r="S102" s="151"/>
      <c r="T102" s="152"/>
    </row>
    <row r="103" spans="1:20" ht="15.75" thickBot="1" x14ac:dyDescent="0.3">
      <c r="B103" s="40" t="s">
        <v>13</v>
      </c>
      <c r="C103" s="49">
        <v>3394385</v>
      </c>
      <c r="D103" s="50">
        <v>51.7</v>
      </c>
      <c r="E103" s="51">
        <v>48.3</v>
      </c>
      <c r="F103" s="32">
        <f>F12+F47+F51+F55+F101</f>
        <v>51872</v>
      </c>
      <c r="G103" s="33">
        <f t="shared" ref="G103:H103" si="25">G12+G47+G51+G55+G101</f>
        <v>27640</v>
      </c>
      <c r="H103" s="33">
        <f t="shared" si="25"/>
        <v>79512</v>
      </c>
      <c r="I103" s="32">
        <f>I12+I47+I51+I55+I101</f>
        <v>2442806</v>
      </c>
      <c r="J103" s="33">
        <f>J12+J47+J51+J55+J101</f>
        <v>1410783</v>
      </c>
      <c r="K103" s="33">
        <f>K12+K47+K51+K55+K101</f>
        <v>3853589</v>
      </c>
      <c r="L103" s="153">
        <f>F103/(C103*D103)*100000</f>
        <v>29.558429166994237</v>
      </c>
      <c r="M103" s="154">
        <f>G103/(C103*E103)*100000</f>
        <v>16.858922272472565</v>
      </c>
      <c r="N103" s="155">
        <f>H103/C103*1000</f>
        <v>23.424567336940271</v>
      </c>
      <c r="O103" s="4">
        <v>20.679806606881563</v>
      </c>
      <c r="P103" s="4">
        <v>14.604507403369878</v>
      </c>
      <c r="Q103" s="4">
        <v>18.067216736829749</v>
      </c>
      <c r="R103" s="3">
        <v>0.97399915816384142</v>
      </c>
      <c r="S103" s="4">
        <v>0.74558332453677834</v>
      </c>
      <c r="T103" s="5">
        <v>0.87577240864859707</v>
      </c>
    </row>
    <row r="104" spans="1:20" x14ac:dyDescent="0.25">
      <c r="B104" s="53" t="s">
        <v>112</v>
      </c>
      <c r="C104" s="53"/>
      <c r="D104" s="54"/>
      <c r="E104" s="54"/>
      <c r="F104" s="54"/>
      <c r="G104" s="54"/>
      <c r="H104" s="54"/>
      <c r="I104" s="54"/>
      <c r="J104" s="55"/>
      <c r="K104" s="56"/>
      <c r="L104" s="57"/>
      <c r="M104" s="57"/>
      <c r="N104" s="57"/>
      <c r="O104" s="58"/>
      <c r="P104" s="58"/>
      <c r="Q104" s="58"/>
      <c r="R104" s="7"/>
      <c r="S104" s="7"/>
      <c r="T104" s="7"/>
    </row>
    <row r="105" spans="1:20" x14ac:dyDescent="0.25">
      <c r="B105" s="69" t="s">
        <v>113</v>
      </c>
      <c r="C105" s="69"/>
      <c r="D105" s="69"/>
      <c r="E105" s="69"/>
      <c r="F105" s="69"/>
      <c r="G105" s="54"/>
      <c r="H105" s="54"/>
      <c r="I105" s="54"/>
      <c r="J105" s="54"/>
      <c r="K105" s="56"/>
      <c r="L105" s="57"/>
      <c r="M105" s="57"/>
      <c r="N105" s="57"/>
      <c r="O105" s="58"/>
      <c r="P105" s="58"/>
      <c r="Q105" s="58"/>
      <c r="R105" s="7"/>
      <c r="S105" s="7"/>
      <c r="T105" s="7"/>
    </row>
    <row r="106" spans="1:20" x14ac:dyDescent="0.25">
      <c r="B106" s="59" t="s">
        <v>114</v>
      </c>
      <c r="C106" s="54"/>
      <c r="D106" s="54"/>
      <c r="E106" s="54"/>
      <c r="F106" s="54"/>
      <c r="G106" s="54"/>
      <c r="H106" s="54"/>
      <c r="I106" s="54"/>
      <c r="J106" s="54"/>
      <c r="K106" s="56"/>
      <c r="L106" s="57"/>
      <c r="M106" s="57"/>
      <c r="N106" s="57"/>
      <c r="O106" s="58"/>
      <c r="P106" s="58"/>
      <c r="Q106" s="58"/>
      <c r="R106" s="7"/>
      <c r="S106" s="7"/>
      <c r="T106" s="7"/>
    </row>
    <row r="107" spans="1:20" x14ac:dyDescent="0.25">
      <c r="B107" s="6"/>
      <c r="C107" s="56"/>
      <c r="D107" s="156"/>
      <c r="E107" s="157"/>
      <c r="F107" s="56"/>
      <c r="G107" s="56"/>
      <c r="H107" s="56"/>
      <c r="I107" s="56"/>
      <c r="J107" s="56"/>
      <c r="K107" s="56"/>
      <c r="L107" s="57"/>
      <c r="M107" s="57"/>
      <c r="N107" s="57"/>
      <c r="O107" s="58"/>
      <c r="P107" s="58"/>
      <c r="Q107" s="58"/>
      <c r="R107" s="7"/>
      <c r="S107" s="7"/>
      <c r="T107" s="7"/>
    </row>
    <row r="108" spans="1:20" ht="15.75" thickBot="1" x14ac:dyDescent="0.3">
      <c r="B108" s="6"/>
      <c r="C108" s="56"/>
      <c r="D108" s="156"/>
      <c r="E108" s="157"/>
      <c r="F108" s="56"/>
      <c r="G108" s="56"/>
      <c r="H108" s="56"/>
      <c r="I108" s="56"/>
      <c r="J108" s="56"/>
      <c r="K108" s="56"/>
      <c r="L108" s="57"/>
      <c r="M108" s="57"/>
      <c r="N108" s="57"/>
      <c r="O108" s="58"/>
      <c r="P108" s="58"/>
      <c r="Q108" s="58"/>
      <c r="R108" s="7"/>
      <c r="S108" s="7"/>
      <c r="T108" s="7"/>
    </row>
    <row r="109" spans="1:20" ht="15" customHeight="1" x14ac:dyDescent="0.25">
      <c r="B109" s="70" t="s">
        <v>115</v>
      </c>
      <c r="C109" s="71"/>
      <c r="D109" s="71"/>
      <c r="E109" s="71"/>
      <c r="F109" s="71"/>
      <c r="G109" s="71"/>
      <c r="H109" s="71"/>
      <c r="I109" s="71"/>
      <c r="J109" s="71"/>
      <c r="K109" s="71"/>
      <c r="L109" s="72"/>
      <c r="M109" s="52"/>
    </row>
    <row r="110" spans="1:20" x14ac:dyDescent="0.25">
      <c r="B110" s="73"/>
      <c r="C110" s="74"/>
      <c r="D110" s="74"/>
      <c r="E110" s="74"/>
      <c r="F110" s="74"/>
      <c r="G110" s="74"/>
      <c r="H110" s="74"/>
      <c r="I110" s="74"/>
      <c r="J110" s="74"/>
      <c r="K110" s="74"/>
      <c r="L110" s="75"/>
      <c r="M110" s="52"/>
    </row>
    <row r="111" spans="1:20" x14ac:dyDescent="0.25">
      <c r="B111" s="73"/>
      <c r="C111" s="74"/>
      <c r="D111" s="74"/>
      <c r="E111" s="74"/>
      <c r="F111" s="74"/>
      <c r="G111" s="74"/>
      <c r="H111" s="74"/>
      <c r="I111" s="74"/>
      <c r="J111" s="74"/>
      <c r="K111" s="74"/>
      <c r="L111" s="75"/>
      <c r="M111" s="52"/>
    </row>
    <row r="112" spans="1:20" x14ac:dyDescent="0.25">
      <c r="B112" s="73"/>
      <c r="C112" s="74"/>
      <c r="D112" s="74"/>
      <c r="E112" s="74"/>
      <c r="F112" s="74"/>
      <c r="G112" s="74"/>
      <c r="H112" s="74"/>
      <c r="I112" s="74"/>
      <c r="J112" s="74"/>
      <c r="K112" s="74"/>
      <c r="L112" s="75"/>
      <c r="M112" s="52"/>
    </row>
    <row r="113" spans="2:13" x14ac:dyDescent="0.25">
      <c r="B113" s="73"/>
      <c r="C113" s="74"/>
      <c r="D113" s="74"/>
      <c r="E113" s="74"/>
      <c r="F113" s="74"/>
      <c r="G113" s="74"/>
      <c r="H113" s="74"/>
      <c r="I113" s="74"/>
      <c r="J113" s="74"/>
      <c r="K113" s="74"/>
      <c r="L113" s="75"/>
      <c r="M113" s="52"/>
    </row>
    <row r="114" spans="2:13" x14ac:dyDescent="0.25">
      <c r="B114" s="73"/>
      <c r="C114" s="74"/>
      <c r="D114" s="74"/>
      <c r="E114" s="74"/>
      <c r="F114" s="74"/>
      <c r="G114" s="74"/>
      <c r="H114" s="74"/>
      <c r="I114" s="74"/>
      <c r="J114" s="74"/>
      <c r="K114" s="74"/>
      <c r="L114" s="75"/>
      <c r="M114" s="52"/>
    </row>
    <row r="115" spans="2:13" x14ac:dyDescent="0.25">
      <c r="B115" s="73"/>
      <c r="C115" s="74"/>
      <c r="D115" s="74"/>
      <c r="E115" s="74"/>
      <c r="F115" s="74"/>
      <c r="G115" s="74"/>
      <c r="H115" s="74"/>
      <c r="I115" s="74"/>
      <c r="J115" s="74"/>
      <c r="K115" s="74"/>
      <c r="L115" s="75"/>
      <c r="M115" s="52"/>
    </row>
    <row r="116" spans="2:13" x14ac:dyDescent="0.25">
      <c r="B116" s="73"/>
      <c r="C116" s="74"/>
      <c r="D116" s="74"/>
      <c r="E116" s="74"/>
      <c r="F116" s="74"/>
      <c r="G116" s="74"/>
      <c r="H116" s="74"/>
      <c r="I116" s="74"/>
      <c r="J116" s="74"/>
      <c r="K116" s="74"/>
      <c r="L116" s="75"/>
      <c r="M116" s="52"/>
    </row>
    <row r="117" spans="2:13" x14ac:dyDescent="0.25">
      <c r="B117" s="73"/>
      <c r="C117" s="74"/>
      <c r="D117" s="74"/>
      <c r="E117" s="74"/>
      <c r="F117" s="74"/>
      <c r="G117" s="74"/>
      <c r="H117" s="74"/>
      <c r="I117" s="74"/>
      <c r="J117" s="74"/>
      <c r="K117" s="74"/>
      <c r="L117" s="75"/>
      <c r="M117" s="52"/>
    </row>
    <row r="118" spans="2:13" x14ac:dyDescent="0.25">
      <c r="B118" s="73"/>
      <c r="C118" s="74"/>
      <c r="D118" s="74"/>
      <c r="E118" s="74"/>
      <c r="F118" s="74"/>
      <c r="G118" s="74"/>
      <c r="H118" s="74"/>
      <c r="I118" s="74"/>
      <c r="J118" s="74"/>
      <c r="K118" s="74"/>
      <c r="L118" s="75"/>
      <c r="M118" s="52"/>
    </row>
    <row r="119" spans="2:13" x14ac:dyDescent="0.25">
      <c r="B119" s="73"/>
      <c r="C119" s="74"/>
      <c r="D119" s="74"/>
      <c r="E119" s="74"/>
      <c r="F119" s="74"/>
      <c r="G119" s="74"/>
      <c r="H119" s="74"/>
      <c r="I119" s="74"/>
      <c r="J119" s="74"/>
      <c r="K119" s="74"/>
      <c r="L119" s="75"/>
      <c r="M119" s="52"/>
    </row>
    <row r="120" spans="2:13" x14ac:dyDescent="0.25">
      <c r="B120" s="73"/>
      <c r="C120" s="74"/>
      <c r="D120" s="74"/>
      <c r="E120" s="74"/>
      <c r="F120" s="74"/>
      <c r="G120" s="74"/>
      <c r="H120" s="74"/>
      <c r="I120" s="74"/>
      <c r="J120" s="74"/>
      <c r="K120" s="74"/>
      <c r="L120" s="75"/>
      <c r="M120" s="52"/>
    </row>
    <row r="121" spans="2:13" x14ac:dyDescent="0.25">
      <c r="B121" s="73"/>
      <c r="C121" s="74"/>
      <c r="D121" s="74"/>
      <c r="E121" s="74"/>
      <c r="F121" s="74"/>
      <c r="G121" s="74"/>
      <c r="H121" s="74"/>
      <c r="I121" s="74"/>
      <c r="J121" s="74"/>
      <c r="K121" s="74"/>
      <c r="L121" s="75"/>
      <c r="M121" s="52"/>
    </row>
    <row r="122" spans="2:13" x14ac:dyDescent="0.25">
      <c r="B122" s="73"/>
      <c r="C122" s="74"/>
      <c r="D122" s="74"/>
      <c r="E122" s="74"/>
      <c r="F122" s="74"/>
      <c r="G122" s="74"/>
      <c r="H122" s="74"/>
      <c r="I122" s="74"/>
      <c r="J122" s="74"/>
      <c r="K122" s="74"/>
      <c r="L122" s="75"/>
      <c r="M122" s="52"/>
    </row>
    <row r="123" spans="2:13" x14ac:dyDescent="0.25">
      <c r="B123" s="73"/>
      <c r="C123" s="74"/>
      <c r="D123" s="74"/>
      <c r="E123" s="74"/>
      <c r="F123" s="74"/>
      <c r="G123" s="74"/>
      <c r="H123" s="74"/>
      <c r="I123" s="74"/>
      <c r="J123" s="74"/>
      <c r="K123" s="74"/>
      <c r="L123" s="75"/>
      <c r="M123" s="52"/>
    </row>
    <row r="124" spans="2:13" x14ac:dyDescent="0.25">
      <c r="B124" s="73"/>
      <c r="C124" s="74"/>
      <c r="D124" s="74"/>
      <c r="E124" s="74"/>
      <c r="F124" s="74"/>
      <c r="G124" s="74"/>
      <c r="H124" s="74"/>
      <c r="I124" s="74"/>
      <c r="J124" s="74"/>
      <c r="K124" s="74"/>
      <c r="L124" s="75"/>
      <c r="M124" s="52"/>
    </row>
    <row r="125" spans="2:13" x14ac:dyDescent="0.25">
      <c r="B125" s="73"/>
      <c r="C125" s="74"/>
      <c r="D125" s="74"/>
      <c r="E125" s="74"/>
      <c r="F125" s="74"/>
      <c r="G125" s="74"/>
      <c r="H125" s="74"/>
      <c r="I125" s="74"/>
      <c r="J125" s="74"/>
      <c r="K125" s="74"/>
      <c r="L125" s="75"/>
      <c r="M125" s="52"/>
    </row>
    <row r="126" spans="2:13" x14ac:dyDescent="0.25">
      <c r="B126" s="73"/>
      <c r="C126" s="74"/>
      <c r="D126" s="74"/>
      <c r="E126" s="74"/>
      <c r="F126" s="74"/>
      <c r="G126" s="74"/>
      <c r="H126" s="74"/>
      <c r="I126" s="74"/>
      <c r="J126" s="74"/>
      <c r="K126" s="74"/>
      <c r="L126" s="75"/>
      <c r="M126" s="52"/>
    </row>
    <row r="127" spans="2:13" x14ac:dyDescent="0.25">
      <c r="B127" s="73"/>
      <c r="C127" s="74"/>
      <c r="D127" s="74"/>
      <c r="E127" s="74"/>
      <c r="F127" s="74"/>
      <c r="G127" s="74"/>
      <c r="H127" s="74"/>
      <c r="I127" s="74"/>
      <c r="J127" s="74"/>
      <c r="K127" s="74"/>
      <c r="L127" s="75"/>
      <c r="M127" s="52"/>
    </row>
    <row r="128" spans="2:13" ht="15.75" thickBot="1" x14ac:dyDescent="0.3">
      <c r="B128" s="76"/>
      <c r="C128" s="77"/>
      <c r="D128" s="77"/>
      <c r="E128" s="77"/>
      <c r="F128" s="77"/>
      <c r="G128" s="77"/>
      <c r="H128" s="77"/>
      <c r="I128" s="77"/>
      <c r="J128" s="77"/>
      <c r="K128" s="77"/>
      <c r="L128" s="78"/>
      <c r="M128" s="52"/>
    </row>
    <row r="129" spans="12:13" x14ac:dyDescent="0.25">
      <c r="L129" s="52"/>
      <c r="M129" s="52"/>
    </row>
    <row r="130" spans="12:13" x14ac:dyDescent="0.25">
      <c r="L130" s="52"/>
      <c r="M130" s="52"/>
    </row>
    <row r="131" spans="12:13" x14ac:dyDescent="0.25">
      <c r="L131" s="52"/>
      <c r="M131" s="52"/>
    </row>
    <row r="132" spans="12:13" x14ac:dyDescent="0.25">
      <c r="L132" s="52"/>
      <c r="M132" s="52"/>
    </row>
    <row r="133" spans="12:13" x14ac:dyDescent="0.25">
      <c r="L133" s="52"/>
      <c r="M133" s="52"/>
    </row>
    <row r="134" spans="12:13" x14ac:dyDescent="0.25">
      <c r="L134" s="52"/>
      <c r="M134" s="52"/>
    </row>
    <row r="135" spans="12:13" x14ac:dyDescent="0.25">
      <c r="L135" s="52"/>
      <c r="M135" s="52"/>
    </row>
    <row r="136" spans="12:13" x14ac:dyDescent="0.25">
      <c r="L136" s="52"/>
      <c r="M136" s="52"/>
    </row>
    <row r="137" spans="12:13" x14ac:dyDescent="0.25">
      <c r="L137" s="52"/>
      <c r="M137" s="52"/>
    </row>
    <row r="138" spans="12:13" x14ac:dyDescent="0.25">
      <c r="L138" s="52"/>
      <c r="M138" s="52"/>
    </row>
    <row r="139" spans="12:13" x14ac:dyDescent="0.25">
      <c r="L139" s="52"/>
      <c r="M139" s="52"/>
    </row>
    <row r="140" spans="12:13" x14ac:dyDescent="0.25">
      <c r="L140" s="52"/>
      <c r="M140" s="52"/>
    </row>
    <row r="141" spans="12:13" x14ac:dyDescent="0.25">
      <c r="L141" s="52"/>
      <c r="M141" s="52"/>
    </row>
  </sheetData>
  <mergeCells count="16">
    <mergeCell ref="B105:F105"/>
    <mergeCell ref="C4:E4"/>
    <mergeCell ref="B109:L128"/>
    <mergeCell ref="O6:Q6"/>
    <mergeCell ref="C1:H1"/>
    <mergeCell ref="C6:E6"/>
    <mergeCell ref="F6:H6"/>
    <mergeCell ref="I6:K6"/>
    <mergeCell ref="F7:H7"/>
    <mergeCell ref="I7:K7"/>
    <mergeCell ref="C7:E7"/>
    <mergeCell ref="R6:T6"/>
    <mergeCell ref="O7:Q7"/>
    <mergeCell ref="R7:T7"/>
    <mergeCell ref="L7:N7"/>
    <mergeCell ref="L6:N6"/>
  </mergeCells>
  <pageMargins left="0.7" right="0.7" top="0.75" bottom="0.75" header="0.3" footer="0.3"/>
  <pageSetup paperSize="9" orientation="portrait" r:id="rId1"/>
  <ignoredErrors>
    <ignoredError sqref="H47 H51 H55 K4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GRAFF, Didier (DREETS-ARA)</dc:creator>
  <cp:lastModifiedBy>SINCEUX, Margaux (DREETS-ARA)</cp:lastModifiedBy>
  <dcterms:created xsi:type="dcterms:W3CDTF">2025-06-30T10:14:11Z</dcterms:created>
  <dcterms:modified xsi:type="dcterms:W3CDTF">2026-04-17T15:33:51Z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2025-08-06T08:11:12Z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c5fd42cc-d196-4633-8fba-e6ee318fd6c1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