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935" lockStructure="1"/>
  <bookViews>
    <workbookView xWindow="120" yWindow="120" windowWidth="19440" windowHeight="13875" tabRatio="629" firstSheet="1" activeTab="1"/>
  </bookViews>
  <sheets>
    <sheet name="Tableau 1 support" sheetId="2" state="hidden" r:id="rId1"/>
    <sheet name="Effectifs sexe-age " sheetId="19" r:id="rId2"/>
  </sheets>
  <calcPr calcId="145621"/>
</workbook>
</file>

<file path=xl/calcChain.xml><?xml version="1.0" encoding="utf-8"?>
<calcChain xmlns="http://schemas.openxmlformats.org/spreadsheetml/2006/main">
  <c r="N66" i="2" l="1"/>
  <c r="N65" i="2"/>
  <c r="N62" i="2"/>
  <c r="N61" i="2"/>
  <c r="O60" i="2"/>
  <c r="N60" i="2"/>
  <c r="H60" i="2" l="1"/>
  <c r="H61" i="2"/>
  <c r="H62" i="2"/>
  <c r="H63" i="2"/>
  <c r="H64" i="2"/>
  <c r="H59" i="2"/>
  <c r="G60" i="2"/>
  <c r="G61" i="2"/>
  <c r="G62" i="2"/>
  <c r="G63" i="2"/>
  <c r="G64" i="2"/>
  <c r="G59" i="2"/>
  <c r="F60" i="2"/>
  <c r="F61" i="2"/>
  <c r="F62" i="2"/>
  <c r="F63" i="2"/>
  <c r="F64" i="2"/>
  <c r="F59" i="2"/>
  <c r="E60" i="2"/>
  <c r="E61" i="2"/>
  <c r="E62" i="2"/>
  <c r="E63" i="2"/>
  <c r="E64" i="2"/>
  <c r="E59" i="2"/>
  <c r="D59" i="2"/>
  <c r="D60" i="2"/>
  <c r="D61" i="2"/>
  <c r="D62" i="2"/>
  <c r="D63" i="2"/>
  <c r="D64" i="2"/>
  <c r="C59" i="2"/>
  <c r="C64" i="2"/>
  <c r="C60" i="2"/>
  <c r="C61" i="2"/>
  <c r="C62" i="2"/>
  <c r="C63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S56" i="2"/>
  <c r="R56" i="2"/>
  <c r="Q56" i="2"/>
  <c r="P56" i="2"/>
  <c r="S55" i="2"/>
  <c r="R55" i="2"/>
  <c r="Q55" i="2"/>
  <c r="P55" i="2"/>
  <c r="S54" i="2"/>
  <c r="R54" i="2"/>
  <c r="Q54" i="2"/>
  <c r="P54" i="2"/>
  <c r="S53" i="2"/>
  <c r="R53" i="2"/>
  <c r="Q53" i="2"/>
  <c r="P53" i="2"/>
  <c r="S52" i="2"/>
  <c r="R52" i="2"/>
  <c r="Q52" i="2"/>
  <c r="P52" i="2"/>
  <c r="S51" i="2"/>
  <c r="R51" i="2"/>
  <c r="Q51" i="2"/>
  <c r="P51" i="2"/>
  <c r="P57" i="2" l="1"/>
  <c r="R57" i="2"/>
  <c r="Q57" i="2"/>
  <c r="S57" i="2"/>
  <c r="Q8" i="2" l="1"/>
  <c r="Q9" i="2"/>
  <c r="Q10" i="2"/>
  <c r="Q11" i="2"/>
  <c r="Q12" i="2"/>
  <c r="Q7" i="2"/>
  <c r="P8" i="2"/>
  <c r="P9" i="2"/>
  <c r="P10" i="2"/>
  <c r="P11" i="2"/>
  <c r="P12" i="2"/>
  <c r="P7" i="2"/>
  <c r="S8" i="2"/>
  <c r="S9" i="2"/>
  <c r="S10" i="2"/>
  <c r="S11" i="2"/>
  <c r="S12" i="2"/>
  <c r="S7" i="2"/>
  <c r="R8" i="2"/>
  <c r="R9" i="2"/>
  <c r="R10" i="2"/>
  <c r="R11" i="2"/>
  <c r="R12" i="2"/>
  <c r="R7" i="2"/>
  <c r="G22" i="2"/>
  <c r="H22" i="2"/>
  <c r="I22" i="2"/>
  <c r="E22" i="2"/>
  <c r="F22" i="2"/>
  <c r="D22" i="2"/>
  <c r="O13" i="2" l="1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C14" i="2" l="1"/>
  <c r="P18" i="2"/>
  <c r="P22" i="2"/>
  <c r="P13" i="2"/>
  <c r="P19" i="2"/>
  <c r="P16" i="2"/>
  <c r="P17" i="2"/>
  <c r="P20" i="2"/>
  <c r="P21" i="2"/>
  <c r="R17" i="2"/>
  <c r="R21" i="2"/>
  <c r="R18" i="2"/>
  <c r="R13" i="2"/>
  <c r="R20" i="2"/>
  <c r="R22" i="2"/>
  <c r="R19" i="2"/>
  <c r="R16" i="2"/>
  <c r="Q18" i="2"/>
  <c r="Q19" i="2"/>
  <c r="Q13" i="2"/>
  <c r="Q16" i="2"/>
  <c r="Q20" i="2"/>
  <c r="Q17" i="2"/>
  <c r="Q21" i="2"/>
  <c r="Q22" i="2"/>
  <c r="S17" i="2"/>
  <c r="S21" i="2"/>
  <c r="S22" i="2"/>
  <c r="S19" i="2"/>
  <c r="S16" i="2"/>
  <c r="S20" i="2"/>
  <c r="S18" i="2"/>
  <c r="S13" i="2"/>
  <c r="E21" i="2"/>
  <c r="G21" i="2"/>
  <c r="D21" i="2"/>
  <c r="F21" i="2"/>
  <c r="H21" i="2"/>
  <c r="D20" i="2"/>
  <c r="I21" i="2"/>
  <c r="H20" i="2"/>
  <c r="I20" i="2"/>
  <c r="F20" i="2"/>
  <c r="E20" i="2"/>
  <c r="G20" i="2"/>
  <c r="E14" i="2"/>
  <c r="I14" i="2"/>
  <c r="M14" i="2"/>
  <c r="G14" i="2"/>
  <c r="K14" i="2"/>
  <c r="O14" i="2"/>
  <c r="F19" i="2" l="1"/>
  <c r="G19" i="2"/>
  <c r="D19" i="2"/>
  <c r="E19" i="2"/>
  <c r="I19" i="2"/>
  <c r="H19" i="2"/>
</calcChain>
</file>

<file path=xl/sharedStrings.xml><?xml version="1.0" encoding="utf-8"?>
<sst xmlns="http://schemas.openxmlformats.org/spreadsheetml/2006/main" count="83" uniqueCount="24">
  <si>
    <t xml:space="preserve">PRST 3 - Données INTERIM </t>
  </si>
  <si>
    <t>dernière mise à jour 03/07/2020</t>
  </si>
  <si>
    <t>Tableau 1 : Caractéristiques des salariés intérimaires en ETP, en ARA (sexe/âge)</t>
  </si>
  <si>
    <t xml:space="preserve">REGION </t>
  </si>
  <si>
    <t>Effectif intérimaire*</t>
  </si>
  <si>
    <t>Age</t>
  </si>
  <si>
    <t>H</t>
  </si>
  <si>
    <t>F</t>
  </si>
  <si>
    <t>- 20 ans</t>
  </si>
  <si>
    <t xml:space="preserve">20 à moins de 30 ans </t>
  </si>
  <si>
    <t xml:space="preserve">30 à moins de 40 ans </t>
  </si>
  <si>
    <t xml:space="preserve">40 à moins de 50 ans </t>
  </si>
  <si>
    <t xml:space="preserve">50 à moins de 60 ans </t>
  </si>
  <si>
    <t xml:space="preserve">60 ans et + </t>
  </si>
  <si>
    <t>Total</t>
  </si>
  <si>
    <t>Source : DARES; traitement SESE</t>
  </si>
  <si>
    <t xml:space="preserve">* ETP moyenne annuelle </t>
  </si>
  <si>
    <t>Effectif intérimaire (ETP) hommes</t>
  </si>
  <si>
    <t>Eff int F</t>
  </si>
  <si>
    <t>L'emploi intérimaire en Auvergne-Rhône-Alpes</t>
  </si>
  <si>
    <t>Emploi intérimaire (ETP)</t>
  </si>
  <si>
    <t>Emploi total</t>
  </si>
  <si>
    <t>Champ : Effectifs intérimaires moyens en ETP, Auvergne-Rhône-Alpes</t>
  </si>
  <si>
    <r>
      <rPr>
        <sz val="11"/>
        <color rgb="FF00B0F0"/>
        <rFont val="Calibri"/>
        <family val="2"/>
        <scheme val="minor"/>
      </rPr>
      <t>Une majorité d'hommes en intérim à tous les âges</t>
    </r>
    <r>
      <rPr>
        <sz val="11"/>
        <color theme="1"/>
        <rFont val="Calibri"/>
        <family val="2"/>
        <scheme val="minor"/>
      </rPr>
      <t xml:space="preserve">
Les emplois en intérim sont occupés en majorité par des hommes (73% en 2018) et ce quelle que soit la tranche d'âge observée. La tranche d'âge qui regroupe le plus d'intérimaires, femmes et hommes confondus, est celle des 20 à 30 ans (37%). La population intérimaire se réduit progressivement avec le vieillissement des salariés. La tranche des moins de 20 ans représente quant à elle 8 282 salariés en intérim, soit 7% de l'effectif intérimaire total. Ce profil d'emplois en intérim occupés plutôt par des hommes et des jeunes est structurel. On retrouve les mêmes proportions en 2012 qu'en 2018.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</si>
</sst>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18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/>
    <xf numFmtId="0" fontId="4" fillId="2" borderId="0" xfId="0" applyFont="1" applyFill="1" applyAlignment="1"/>
    <xf numFmtId="0" fontId="4" fillId="0" borderId="0" xfId="0" applyFont="1" applyAlignment="1"/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0" fontId="9" fillId="3" borderId="2" xfId="0" applyFont="1" applyFill="1" applyBorder="1" applyAlignment="1">
      <alignment wrapText="1"/>
    </xf>
    <xf numFmtId="0" fontId="10" fillId="4" borderId="5" xfId="0" applyFont="1" applyFill="1" applyBorder="1"/>
    <xf numFmtId="0" fontId="9" fillId="4" borderId="5" xfId="0" applyFont="1" applyFill="1" applyBorder="1" applyAlignment="1">
      <alignment horizontal="center"/>
    </xf>
    <xf numFmtId="0" fontId="9" fillId="2" borderId="6" xfId="0" quotePrefix="1" applyFont="1" applyFill="1" applyBorder="1" applyAlignment="1">
      <alignment vertical="top" wrapText="1"/>
    </xf>
    <xf numFmtId="164" fontId="11" fillId="2" borderId="7" xfId="1" applyNumberFormat="1" applyFont="1" applyFill="1" applyBorder="1" applyAlignment="1">
      <alignment vertical="top" wrapText="1"/>
    </xf>
    <xf numFmtId="3" fontId="11" fillId="2" borderId="7" xfId="0" applyNumberFormat="1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11" fillId="2" borderId="6" xfId="0" applyNumberFormat="1" applyFont="1" applyFill="1" applyBorder="1" applyAlignment="1">
      <alignment vertical="top" wrapText="1"/>
    </xf>
    <xf numFmtId="164" fontId="11" fillId="2" borderId="8" xfId="1" applyNumberFormat="1" applyFont="1" applyFill="1" applyBorder="1" applyAlignment="1">
      <alignment vertical="top" wrapText="1"/>
    </xf>
    <xf numFmtId="0" fontId="9" fillId="4" borderId="5" xfId="0" applyFont="1" applyFill="1" applyBorder="1" applyAlignment="1">
      <alignment wrapText="1"/>
    </xf>
    <xf numFmtId="164" fontId="9" fillId="4" borderId="5" xfId="1" applyNumberFormat="1" applyFont="1" applyFill="1" applyBorder="1" applyAlignment="1"/>
    <xf numFmtId="3" fontId="9" fillId="4" borderId="5" xfId="1" applyNumberFormat="1" applyFont="1" applyFill="1" applyBorder="1" applyAlignment="1"/>
    <xf numFmtId="0" fontId="2" fillId="0" borderId="0" xfId="0" applyFont="1"/>
    <xf numFmtId="0" fontId="12" fillId="2" borderId="0" xfId="0" applyFont="1" applyFill="1" applyBorder="1" applyAlignment="1"/>
    <xf numFmtId="0" fontId="0" fillId="2" borderId="0" xfId="0" applyFill="1"/>
    <xf numFmtId="0" fontId="1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wrapText="1"/>
    </xf>
    <xf numFmtId="1" fontId="0" fillId="2" borderId="0" xfId="0" applyNumberFormat="1" applyFill="1"/>
    <xf numFmtId="0" fontId="2" fillId="0" borderId="10" xfId="0" applyNumberFormat="1" applyFont="1" applyBorder="1"/>
    <xf numFmtId="9" fontId="11" fillId="2" borderId="7" xfId="2" applyFont="1" applyFill="1" applyBorder="1" applyAlignment="1">
      <alignment vertical="top" wrapText="1"/>
    </xf>
    <xf numFmtId="0" fontId="9" fillId="5" borderId="5" xfId="0" applyFont="1" applyFill="1" applyBorder="1" applyAlignment="1">
      <alignment horizontal="center"/>
    </xf>
    <xf numFmtId="9" fontId="11" fillId="5" borderId="7" xfId="2" applyFont="1" applyFill="1" applyBorder="1" applyAlignment="1">
      <alignment vertical="top" wrapText="1"/>
    </xf>
    <xf numFmtId="0" fontId="9" fillId="4" borderId="6" xfId="0" applyFont="1" applyFill="1" applyBorder="1" applyAlignment="1">
      <alignment wrapText="1"/>
    </xf>
    <xf numFmtId="3" fontId="9" fillId="4" borderId="0" xfId="1" applyNumberFormat="1" applyFont="1" applyFill="1" applyBorder="1" applyAlignment="1"/>
    <xf numFmtId="9" fontId="11" fillId="5" borderId="0" xfId="2" applyFont="1" applyFill="1" applyBorder="1" applyAlignment="1">
      <alignment vertical="top" wrapText="1"/>
    </xf>
    <xf numFmtId="1" fontId="0" fillId="0" borderId="0" xfId="0" applyNumberFormat="1"/>
    <xf numFmtId="0" fontId="9" fillId="4" borderId="9" xfId="1" applyNumberFormat="1" applyFont="1" applyFill="1" applyBorder="1" applyAlignment="1"/>
    <xf numFmtId="0" fontId="9" fillId="4" borderId="11" xfId="1" applyNumberFormat="1" applyFont="1" applyFill="1" applyBorder="1" applyAlignment="1"/>
    <xf numFmtId="0" fontId="9" fillId="4" borderId="12" xfId="1" applyNumberFormat="1" applyFont="1" applyFill="1" applyBorder="1" applyAlignment="1"/>
    <xf numFmtId="9" fontId="0" fillId="0" borderId="0" xfId="2" applyFont="1"/>
    <xf numFmtId="3" fontId="0" fillId="0" borderId="0" xfId="0" applyNumberFormat="1"/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4" fillId="0" borderId="14" xfId="0" applyFont="1" applyBorder="1" applyAlignment="1"/>
    <xf numFmtId="0" fontId="4" fillId="0" borderId="15" xfId="0" applyFont="1" applyBorder="1" applyAlignment="1"/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/>
    </xf>
    <xf numFmtId="0" fontId="9" fillId="4" borderId="12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justify" wrapText="1"/>
    </xf>
    <xf numFmtId="0" fontId="0" fillId="6" borderId="17" xfId="0" applyFont="1" applyFill="1" applyBorder="1" applyAlignment="1">
      <alignment horizontal="justify" wrapText="1"/>
    </xf>
    <xf numFmtId="0" fontId="0" fillId="6" borderId="18" xfId="0" applyFont="1" applyFill="1" applyBorder="1" applyAlignment="1">
      <alignment horizontal="justify" wrapText="1"/>
    </xf>
    <xf numFmtId="0" fontId="0" fillId="6" borderId="19" xfId="0" applyFont="1" applyFill="1" applyBorder="1" applyAlignment="1">
      <alignment horizontal="justify" wrapText="1"/>
    </xf>
    <xf numFmtId="0" fontId="0" fillId="6" borderId="0" xfId="0" applyFont="1" applyFill="1" applyBorder="1" applyAlignment="1">
      <alignment horizontal="justify" wrapText="1"/>
    </xf>
    <xf numFmtId="0" fontId="0" fillId="6" borderId="20" xfId="0" applyFont="1" applyFill="1" applyBorder="1" applyAlignment="1">
      <alignment horizontal="justify" wrapText="1"/>
    </xf>
    <xf numFmtId="0" fontId="0" fillId="6" borderId="21" xfId="0" applyFont="1" applyFill="1" applyBorder="1" applyAlignment="1">
      <alignment horizontal="justify" wrapText="1"/>
    </xf>
    <xf numFmtId="0" fontId="0" fillId="6" borderId="22" xfId="0" applyFont="1" applyFill="1" applyBorder="1" applyAlignment="1">
      <alignment horizontal="justify" wrapText="1"/>
    </xf>
    <xf numFmtId="0" fontId="0" fillId="6" borderId="23" xfId="0" applyFont="1" applyFill="1" applyBorder="1" applyAlignment="1">
      <alignment horizontal="justify" wrapText="1"/>
    </xf>
    <xf numFmtId="0" fontId="12" fillId="2" borderId="0" xfId="0" applyFont="1" applyFill="1" applyBorder="1" applyAlignment="1">
      <alignment horizontal="left" vertical="top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EFCA6"/>
      <color rgb="FFECB0B4"/>
      <color rgb="FFFFFFCC"/>
      <color rgb="FFECF1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1 support'!$B$19</c:f>
              <c:strCache>
                <c:ptCount val="1"/>
                <c:pt idx="0">
                  <c:v>Emploi intérimaire (ETP)</c:v>
                </c:pt>
              </c:strCache>
            </c:strRef>
          </c:tx>
          <c:marker>
            <c:symbol val="none"/>
          </c:marker>
          <c:cat>
            <c:numRef>
              <c:f>'Tableau 1 support'!$C$18:$I$18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support'!$C$19:$I$19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98.988610172483249</c:v>
                </c:pt>
                <c:pt idx="2">
                  <c:v>96.178290062601192</c:v>
                </c:pt>
                <c:pt idx="3">
                  <c:v>107.54553907333641</c:v>
                </c:pt>
                <c:pt idx="4">
                  <c:v>118.93389113613607</c:v>
                </c:pt>
                <c:pt idx="5">
                  <c:v>138.67918717919875</c:v>
                </c:pt>
                <c:pt idx="6">
                  <c:v>150.26070188020208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1 support'!$B$22</c:f>
              <c:strCache>
                <c:ptCount val="1"/>
                <c:pt idx="0">
                  <c:v>Emploi total</c:v>
                </c:pt>
              </c:strCache>
            </c:strRef>
          </c:tx>
          <c:marker>
            <c:symbol val="none"/>
          </c:marker>
          <c:cat>
            <c:numRef>
              <c:f>'Tableau 1 support'!$C$18:$I$18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support'!$C$22:$I$22</c:f>
              <c:numCache>
                <c:formatCode>0</c:formatCode>
                <c:ptCount val="7"/>
                <c:pt idx="0" formatCode="General">
                  <c:v>100</c:v>
                </c:pt>
                <c:pt idx="1">
                  <c:v>100.2622549676432</c:v>
                </c:pt>
                <c:pt idx="2">
                  <c:v>100.44115758122928</c:v>
                </c:pt>
                <c:pt idx="3">
                  <c:v>101.3610829522258</c:v>
                </c:pt>
                <c:pt idx="4">
                  <c:v>102.81207925311855</c:v>
                </c:pt>
                <c:pt idx="5">
                  <c:v>105.16341034955316</c:v>
                </c:pt>
                <c:pt idx="6">
                  <c:v>106.51640756898516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304192"/>
        <c:axId val="171380736"/>
      </c:lineChart>
      <c:catAx>
        <c:axId val="167304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380736"/>
        <c:crosses val="autoZero"/>
        <c:auto val="1"/>
        <c:lblAlgn val="ctr"/>
        <c:lblOffset val="100"/>
        <c:noMultiLvlLbl val="0"/>
      </c:catAx>
      <c:valAx>
        <c:axId val="171380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30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Hommes</c:v>
          </c:tx>
          <c:invertIfNegative val="0"/>
          <c:cat>
            <c:strRef>
              <c:f>'Tableau 1 support'!$O$16:$O$21</c:f>
              <c:strCache>
                <c:ptCount val="6"/>
                <c:pt idx="0">
                  <c:v>- 20 ans</c:v>
                </c:pt>
                <c:pt idx="1">
                  <c:v>20 à moins de 30 ans </c:v>
                </c:pt>
                <c:pt idx="2">
                  <c:v>30 à moins de 40 ans </c:v>
                </c:pt>
                <c:pt idx="3">
                  <c:v>40 à moins de 50 ans </c:v>
                </c:pt>
                <c:pt idx="4">
                  <c:v>50 à moins de 60 ans </c:v>
                </c:pt>
                <c:pt idx="5">
                  <c:v>60 ans et + </c:v>
                </c:pt>
              </c:strCache>
            </c:strRef>
          </c:cat>
          <c:val>
            <c:numRef>
              <c:f>'Tableau 1 support'!$N$7:$N$12</c:f>
              <c:numCache>
                <c:formatCode>#,##0</c:formatCode>
                <c:ptCount val="6"/>
                <c:pt idx="0">
                  <c:v>5897.7</c:v>
                </c:pt>
                <c:pt idx="1">
                  <c:v>29126.25</c:v>
                </c:pt>
                <c:pt idx="2">
                  <c:v>20197.400000000001</c:v>
                </c:pt>
                <c:pt idx="3">
                  <c:v>15143.37</c:v>
                </c:pt>
                <c:pt idx="4">
                  <c:v>8617.7900000000009</c:v>
                </c:pt>
                <c:pt idx="5">
                  <c:v>1501.5</c:v>
                </c:pt>
              </c:numCache>
            </c:numRef>
          </c:val>
        </c:ser>
        <c:ser>
          <c:idx val="3"/>
          <c:order val="1"/>
          <c:tx>
            <c:v>Femmes</c:v>
          </c:tx>
          <c:invertIfNegative val="0"/>
          <c:cat>
            <c:strRef>
              <c:f>'Tableau 1 support'!$O$16:$O$21</c:f>
              <c:strCache>
                <c:ptCount val="6"/>
                <c:pt idx="0">
                  <c:v>- 20 ans</c:v>
                </c:pt>
                <c:pt idx="1">
                  <c:v>20 à moins de 30 ans </c:v>
                </c:pt>
                <c:pt idx="2">
                  <c:v>30 à moins de 40 ans </c:v>
                </c:pt>
                <c:pt idx="3">
                  <c:v>40 à moins de 50 ans </c:v>
                </c:pt>
                <c:pt idx="4">
                  <c:v>50 à moins de 60 ans </c:v>
                </c:pt>
                <c:pt idx="5">
                  <c:v>60 ans et + </c:v>
                </c:pt>
              </c:strCache>
            </c:strRef>
          </c:cat>
          <c:val>
            <c:numRef>
              <c:f>'Tableau 1 support'!$O$7:$O$12</c:f>
              <c:numCache>
                <c:formatCode>#,##0</c:formatCode>
                <c:ptCount val="6"/>
                <c:pt idx="0">
                  <c:v>2384.69</c:v>
                </c:pt>
                <c:pt idx="1">
                  <c:v>11818.77</c:v>
                </c:pt>
                <c:pt idx="2">
                  <c:v>6866.17</c:v>
                </c:pt>
                <c:pt idx="3">
                  <c:v>5801.07</c:v>
                </c:pt>
                <c:pt idx="4">
                  <c:v>3244.62</c:v>
                </c:pt>
                <c:pt idx="5">
                  <c:v>406.62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79264"/>
        <c:axId val="191581184"/>
      </c:barChart>
      <c:catAx>
        <c:axId val="191579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581184"/>
        <c:crosses val="autoZero"/>
        <c:auto val="1"/>
        <c:lblAlgn val="ctr"/>
        <c:lblOffset val="100"/>
        <c:noMultiLvlLbl val="0"/>
      </c:catAx>
      <c:valAx>
        <c:axId val="1915811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91579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569032767008023"/>
          <c:y val="0.36222542182227224"/>
          <c:w val="0.13946737177333351"/>
          <c:h val="0.233644394450693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'Tableau 1 support'!$A$59</c:f>
              <c:strCache>
                <c:ptCount val="1"/>
                <c:pt idx="0">
                  <c:v>- 20 ans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support'!$B$59:$H$59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97.734452854992256</c:v>
                </c:pt>
                <c:pt idx="2">
                  <c:v>100.00894900693142</c:v>
                </c:pt>
                <c:pt idx="3">
                  <c:v>109.45310190922181</c:v>
                </c:pt>
                <c:pt idx="4">
                  <c:v>109.85777317534206</c:v>
                </c:pt>
                <c:pt idx="5">
                  <c:v>121.18788928428069</c:v>
                </c:pt>
                <c:pt idx="6">
                  <c:v>109.74547728127013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'Tableau 1 support'!$A$60</c:f>
              <c:strCache>
                <c:ptCount val="1"/>
                <c:pt idx="0">
                  <c:v>20 à moins de 30 ans 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support'!$B$60:$H$60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98.052191444476591</c:v>
                </c:pt>
                <c:pt idx="2">
                  <c:v>94.618217567618018</c:v>
                </c:pt>
                <c:pt idx="3">
                  <c:v>109.29188313077204</c:v>
                </c:pt>
                <c:pt idx="4">
                  <c:v>107.96940567918061</c:v>
                </c:pt>
                <c:pt idx="5">
                  <c:v>112.28045442168542</c:v>
                </c:pt>
                <c:pt idx="6">
                  <c:v>104.48856432954763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'Tableau 1 support'!$A$61</c:f>
              <c:strCache>
                <c:ptCount val="1"/>
                <c:pt idx="0">
                  <c:v>30 à moins de 40 ans 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support'!$B$61:$H$61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100.49215959332624</c:v>
                </c:pt>
                <c:pt idx="2">
                  <c:v>95.946604774574993</c:v>
                </c:pt>
                <c:pt idx="3">
                  <c:v>112.27087007970708</c:v>
                </c:pt>
                <c:pt idx="4">
                  <c:v>112.97823097996591</c:v>
                </c:pt>
                <c:pt idx="5">
                  <c:v>115.56695449286867</c:v>
                </c:pt>
                <c:pt idx="6">
                  <c:v>106.07928293778701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'Tableau 1 support'!$A$62</c:f>
              <c:strCache>
                <c:ptCount val="1"/>
                <c:pt idx="0">
                  <c:v>40 à moins de 50 ans 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support'!$B$62:$H$62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102.40914311486264</c:v>
                </c:pt>
                <c:pt idx="2">
                  <c:v>96.841103115072798</c:v>
                </c:pt>
                <c:pt idx="3">
                  <c:v>115.9302737731925</c:v>
                </c:pt>
                <c:pt idx="4">
                  <c:v>114.44436859608859</c:v>
                </c:pt>
                <c:pt idx="5">
                  <c:v>116.21705405516664</c:v>
                </c:pt>
                <c:pt idx="6">
                  <c:v>109.46835088003378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'Tableau 1 support'!$A$63</c:f>
              <c:strCache>
                <c:ptCount val="1"/>
                <c:pt idx="0">
                  <c:v>50 à moins de 60 ans 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support'!$B$63:$H$63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102.7631323998817</c:v>
                </c:pt>
                <c:pt idx="2">
                  <c:v>99.610741451941834</c:v>
                </c:pt>
                <c:pt idx="3">
                  <c:v>118.5422348414092</c:v>
                </c:pt>
                <c:pt idx="4">
                  <c:v>121.84123222250938</c:v>
                </c:pt>
                <c:pt idx="5">
                  <c:v>127.33593489990638</c:v>
                </c:pt>
                <c:pt idx="6">
                  <c:v>116.70422382622593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'Tableau 1 support'!$A$64</c:f>
              <c:strCache>
                <c:ptCount val="1"/>
                <c:pt idx="0">
                  <c:v>60 ans et + </c:v>
                </c:pt>
              </c:strCache>
            </c:strRef>
          </c:tx>
          <c:marker>
            <c:symbol val="none"/>
          </c:marker>
          <c:cat>
            <c:numRef>
              <c:f>'Tableau 1 support'!$B$58:$H$58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'Tableau 1 support'!$B$64:$H$64</c:f>
              <c:numCache>
                <c:formatCode>0</c:formatCode>
                <c:ptCount val="7"/>
                <c:pt idx="0" formatCode="_-* #,##0\ _€_-;\-* #,##0\ _€_-;_-* &quot;-&quot;??\ _€_-;_-@_-">
                  <c:v>100</c:v>
                </c:pt>
                <c:pt idx="1">
                  <c:v>105.48513066987084</c:v>
                </c:pt>
                <c:pt idx="2">
                  <c:v>99.962979838250362</c:v>
                </c:pt>
                <c:pt idx="3">
                  <c:v>114.78078796684045</c:v>
                </c:pt>
                <c:pt idx="4">
                  <c:v>118.44681880793715</c:v>
                </c:pt>
                <c:pt idx="5">
                  <c:v>127.75228396613861</c:v>
                </c:pt>
                <c:pt idx="6">
                  <c:v>123.13735781592135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572672"/>
        <c:axId val="194574208"/>
      </c:lineChart>
      <c:catAx>
        <c:axId val="194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574208"/>
        <c:crosses val="autoZero"/>
        <c:auto val="1"/>
        <c:lblAlgn val="ctr"/>
        <c:lblOffset val="100"/>
        <c:noMultiLvlLbl val="0"/>
      </c:catAx>
      <c:valAx>
        <c:axId val="194574208"/>
        <c:scaling>
          <c:orientation val="minMax"/>
          <c:max val="130"/>
          <c:min val="80"/>
        </c:scaling>
        <c:delete val="0"/>
        <c:axPos val="l"/>
        <c:majorGridlines/>
        <c:numFmt formatCode="_-* #,##0\ _€_-;\-* #,##0\ _€_-;_-* &quot;-&quot;??\ _€_-;_-@_-" sourceLinked="1"/>
        <c:majorTickMark val="out"/>
        <c:minorTickMark val="none"/>
        <c:tickLblPos val="nextTo"/>
        <c:crossAx val="194572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>
                <a:solidFill>
                  <a:schemeClr val="accent1">
                    <a:lumMod val="75000"/>
                  </a:schemeClr>
                </a:solidFill>
              </a:rPr>
              <a:t>Effectif intérimaire selon le sexe et l'âge (2018)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587701422467677E-2"/>
          <c:y val="0.12290899977025418"/>
          <c:w val="0.62891190668547736"/>
          <c:h val="0.74532550805154663"/>
        </c:manualLayout>
      </c:layout>
      <c:barChart>
        <c:barDir val="col"/>
        <c:grouping val="clustered"/>
        <c:varyColors val="0"/>
        <c:ser>
          <c:idx val="2"/>
          <c:order val="0"/>
          <c:tx>
            <c:v>Hommes</c:v>
          </c:tx>
          <c:invertIfNegative val="0"/>
          <c:cat>
            <c:strRef>
              <c:f>'Tableau 1 support'!$O$16:$O$21</c:f>
              <c:strCache>
                <c:ptCount val="6"/>
                <c:pt idx="0">
                  <c:v>- 20 ans</c:v>
                </c:pt>
                <c:pt idx="1">
                  <c:v>20 à moins de 30 ans </c:v>
                </c:pt>
                <c:pt idx="2">
                  <c:v>30 à moins de 40 ans </c:v>
                </c:pt>
                <c:pt idx="3">
                  <c:v>40 à moins de 50 ans </c:v>
                </c:pt>
                <c:pt idx="4">
                  <c:v>50 à moins de 60 ans </c:v>
                </c:pt>
                <c:pt idx="5">
                  <c:v>60 ans et + </c:v>
                </c:pt>
              </c:strCache>
            </c:strRef>
          </c:cat>
          <c:val>
            <c:numRef>
              <c:f>'Tableau 1 support'!$N$7:$N$12</c:f>
              <c:numCache>
                <c:formatCode>#,##0</c:formatCode>
                <c:ptCount val="6"/>
                <c:pt idx="0">
                  <c:v>5897.7</c:v>
                </c:pt>
                <c:pt idx="1">
                  <c:v>29126.25</c:v>
                </c:pt>
                <c:pt idx="2">
                  <c:v>20197.400000000001</c:v>
                </c:pt>
                <c:pt idx="3">
                  <c:v>15143.37</c:v>
                </c:pt>
                <c:pt idx="4">
                  <c:v>8617.7900000000009</c:v>
                </c:pt>
                <c:pt idx="5">
                  <c:v>1501.5</c:v>
                </c:pt>
              </c:numCache>
            </c:numRef>
          </c:val>
        </c:ser>
        <c:ser>
          <c:idx val="3"/>
          <c:order val="1"/>
          <c:tx>
            <c:v>Femmes</c:v>
          </c:tx>
          <c:invertIfNegative val="0"/>
          <c:cat>
            <c:strRef>
              <c:f>'Tableau 1 support'!$O$16:$O$21</c:f>
              <c:strCache>
                <c:ptCount val="6"/>
                <c:pt idx="0">
                  <c:v>- 20 ans</c:v>
                </c:pt>
                <c:pt idx="1">
                  <c:v>20 à moins de 30 ans </c:v>
                </c:pt>
                <c:pt idx="2">
                  <c:v>30 à moins de 40 ans </c:v>
                </c:pt>
                <c:pt idx="3">
                  <c:v>40 à moins de 50 ans </c:v>
                </c:pt>
                <c:pt idx="4">
                  <c:v>50 à moins de 60 ans </c:v>
                </c:pt>
                <c:pt idx="5">
                  <c:v>60 ans et + </c:v>
                </c:pt>
              </c:strCache>
            </c:strRef>
          </c:cat>
          <c:val>
            <c:numRef>
              <c:f>'Tableau 1 support'!$O$7:$O$12</c:f>
              <c:numCache>
                <c:formatCode>#,##0</c:formatCode>
                <c:ptCount val="6"/>
                <c:pt idx="0">
                  <c:v>2384.69</c:v>
                </c:pt>
                <c:pt idx="1">
                  <c:v>11818.77</c:v>
                </c:pt>
                <c:pt idx="2">
                  <c:v>6866.17</c:v>
                </c:pt>
                <c:pt idx="3">
                  <c:v>5801.07</c:v>
                </c:pt>
                <c:pt idx="4">
                  <c:v>3244.62</c:v>
                </c:pt>
                <c:pt idx="5">
                  <c:v>406.62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73600"/>
        <c:axId val="200075520"/>
      </c:barChart>
      <c:catAx>
        <c:axId val="20007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0075520"/>
        <c:crosses val="autoZero"/>
        <c:auto val="1"/>
        <c:lblAlgn val="ctr"/>
        <c:lblOffset val="100"/>
        <c:noMultiLvlLbl val="0"/>
      </c:catAx>
      <c:valAx>
        <c:axId val="2000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0007360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>
        <c:manualLayout>
          <c:xMode val="edge"/>
          <c:yMode val="edge"/>
          <c:x val="0.84569032767008023"/>
          <c:y val="0.36222542182227224"/>
          <c:w val="0.13946737177333351"/>
          <c:h val="0.23364439445069365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38100</xdr:rowOff>
    </xdr:from>
    <xdr:to>
      <xdr:col>6</xdr:col>
      <xdr:colOff>409575</xdr:colOff>
      <xdr:row>39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790574</xdr:colOff>
      <xdr:row>25</xdr:row>
      <xdr:rowOff>47625</xdr:rowOff>
    </xdr:from>
    <xdr:to>
      <xdr:col>13</xdr:col>
      <xdr:colOff>400049</xdr:colOff>
      <xdr:row>42</xdr:row>
      <xdr:rowOff>142875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3286125</xdr:colOff>
      <xdr:row>68</xdr:row>
      <xdr:rowOff>38100</xdr:rowOff>
    </xdr:from>
    <xdr:to>
      <xdr:col>4</xdr:col>
      <xdr:colOff>590550</xdr:colOff>
      <xdr:row>95</xdr:row>
      <xdr:rowOff>76200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66675</xdr:rowOff>
    </xdr:from>
    <xdr:to>
      <xdr:col>9</xdr:col>
      <xdr:colOff>133350</xdr:colOff>
      <xdr:row>23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2</xdr:row>
      <xdr:rowOff>76200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9525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0.71933</cdr:x>
      <cdr:y>0.91866</cdr:y>
    </cdr:from>
    <cdr:to>
      <cdr:x>0.99694</cdr:x>
      <cdr:y>0.98674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4467225" y="3307589"/>
          <a:ext cx="1724071" cy="245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/>
            <a:t>sources : DARES - Pôle emploi  2018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opLeftCell="E10" workbookViewId="0">
      <selection activeCell="T33" sqref="T33"/>
    </sheetView>
  </sheetViews>
  <sheetFormatPr baseColWidth="10" defaultRowHeight="15" x14ac:dyDescent="0.25"/>
  <cols>
    <col min="1" max="1" width="87.140625" customWidth="1"/>
    <col min="2" max="2" width="23" customWidth="1"/>
    <col min="3" max="3" width="20.7109375" customWidth="1"/>
    <col min="4" max="4" width="13" customWidth="1"/>
    <col min="5" max="5" width="15.85546875" customWidth="1"/>
    <col min="6" max="6" width="13" customWidth="1"/>
    <col min="7" max="7" width="13.85546875" customWidth="1"/>
    <col min="8" max="8" width="13" customWidth="1"/>
    <col min="9" max="9" width="14.28515625" customWidth="1"/>
    <col min="10" max="10" width="13" customWidth="1"/>
    <col min="11" max="11" width="14.42578125" customWidth="1"/>
    <col min="12" max="12" width="13" customWidth="1"/>
    <col min="13" max="13" width="15.140625" customWidth="1"/>
    <col min="14" max="14" width="13" customWidth="1"/>
    <col min="15" max="17" width="14.85546875" customWidth="1"/>
    <col min="18" max="18" width="15.5703125" customWidth="1"/>
    <col min="19" max="19" width="8" bestFit="1" customWidth="1"/>
    <col min="20" max="20" width="7.5703125" bestFit="1" customWidth="1"/>
    <col min="21" max="21" width="8" bestFit="1" customWidth="1"/>
    <col min="22" max="22" width="7.5703125" bestFit="1" customWidth="1"/>
    <col min="23" max="23" width="8" bestFit="1" customWidth="1"/>
    <col min="24" max="24" width="5.5703125" customWidth="1"/>
    <col min="25" max="25" width="5.7109375" customWidth="1"/>
    <col min="26" max="26" width="5.140625" customWidth="1"/>
    <col min="27" max="27" width="7.42578125" customWidth="1"/>
    <col min="28" max="33" width="7" customWidth="1"/>
  </cols>
  <sheetData>
    <row r="1" spans="1:19" ht="23.25" x14ac:dyDescent="0.35">
      <c r="A1" s="1" t="s">
        <v>0</v>
      </c>
      <c r="B1" s="2"/>
      <c r="C1" s="2"/>
      <c r="D1" s="2"/>
      <c r="E1" s="2"/>
      <c r="F1" s="2"/>
      <c r="G1" s="2"/>
      <c r="H1" s="3" t="s">
        <v>1</v>
      </c>
      <c r="I1" s="2"/>
      <c r="J1" s="4"/>
      <c r="K1" s="4"/>
      <c r="L1" s="4"/>
      <c r="M1" s="4"/>
      <c r="N1" s="4"/>
      <c r="O1" s="4"/>
      <c r="P1" s="4"/>
      <c r="Q1" s="4"/>
      <c r="R1" s="5"/>
      <c r="S1" s="5"/>
    </row>
    <row r="2" spans="1:19" ht="21.75" customHeight="1" x14ac:dyDescent="0.35">
      <c r="A2" s="1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4"/>
      <c r="N2" s="4"/>
      <c r="O2" s="4"/>
      <c r="P2" s="4"/>
      <c r="Q2" s="4"/>
      <c r="R2" s="5"/>
      <c r="S2" s="5"/>
    </row>
    <row r="3" spans="1:19" ht="21.75" customHeight="1" x14ac:dyDescent="0.35">
      <c r="A3" s="6" t="s">
        <v>2</v>
      </c>
      <c r="B3" s="7" t="s">
        <v>3</v>
      </c>
      <c r="C3" s="2"/>
      <c r="D3" s="8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5"/>
      <c r="S3" s="5"/>
    </row>
    <row r="4" spans="1:19" ht="14.25" customHeight="1" thickBot="1" x14ac:dyDescent="0.4">
      <c r="A4" s="1"/>
      <c r="B4" s="53" t="s">
        <v>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26"/>
      <c r="Q4" s="26"/>
      <c r="R4" s="5"/>
      <c r="S4" s="5"/>
    </row>
    <row r="5" spans="1:19" ht="21.75" customHeight="1" thickBot="1" x14ac:dyDescent="0.3">
      <c r="A5" s="9"/>
      <c r="B5" s="46">
        <v>2012</v>
      </c>
      <c r="C5" s="47"/>
      <c r="D5" s="46">
        <v>2013</v>
      </c>
      <c r="E5" s="47"/>
      <c r="F5" s="46">
        <v>2014</v>
      </c>
      <c r="G5" s="47"/>
      <c r="H5" s="46">
        <v>2015</v>
      </c>
      <c r="I5" s="47"/>
      <c r="J5" s="46">
        <v>2016</v>
      </c>
      <c r="K5" s="47"/>
      <c r="L5" s="46">
        <v>2017</v>
      </c>
      <c r="M5" s="47"/>
      <c r="N5" s="46">
        <v>2018</v>
      </c>
      <c r="O5" s="47"/>
      <c r="P5" s="48">
        <v>2012</v>
      </c>
      <c r="Q5" s="49"/>
      <c r="R5" s="48">
        <v>2018</v>
      </c>
      <c r="S5" s="49"/>
    </row>
    <row r="6" spans="1:19" ht="21.75" customHeight="1" thickBot="1" x14ac:dyDescent="0.3">
      <c r="A6" s="10" t="s">
        <v>5</v>
      </c>
      <c r="B6" s="11" t="s">
        <v>6</v>
      </c>
      <c r="C6" s="11" t="s">
        <v>7</v>
      </c>
      <c r="D6" s="11" t="s">
        <v>6</v>
      </c>
      <c r="E6" s="1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  <c r="P6" s="31" t="s">
        <v>6</v>
      </c>
      <c r="Q6" s="31" t="s">
        <v>7</v>
      </c>
      <c r="R6" s="31" t="s">
        <v>6</v>
      </c>
      <c r="S6" s="31" t="s">
        <v>7</v>
      </c>
    </row>
    <row r="7" spans="1:19" ht="21.75" customHeight="1" thickBot="1" x14ac:dyDescent="0.3">
      <c r="A7" s="12" t="s">
        <v>8</v>
      </c>
      <c r="B7" s="13">
        <v>3773.04</v>
      </c>
      <c r="C7" s="13">
        <v>1456.19</v>
      </c>
      <c r="D7" s="14">
        <v>3687.56</v>
      </c>
      <c r="E7" s="14">
        <v>1328.11</v>
      </c>
      <c r="F7" s="14">
        <v>3687.89</v>
      </c>
      <c r="G7" s="14">
        <v>1460.08</v>
      </c>
      <c r="H7" s="14">
        <v>4036.51</v>
      </c>
      <c r="I7" s="14">
        <v>1638.2</v>
      </c>
      <c r="J7" s="14">
        <v>4434.42</v>
      </c>
      <c r="K7" s="14">
        <v>1765.01</v>
      </c>
      <c r="L7" s="14">
        <v>5373.98</v>
      </c>
      <c r="M7" s="14">
        <v>2174.9499999999998</v>
      </c>
      <c r="N7" s="14">
        <v>5897.7</v>
      </c>
      <c r="O7" s="14">
        <v>2384.69</v>
      </c>
      <c r="P7" s="30">
        <f>B7/(B7+C7)</f>
        <v>0.7215287910457181</v>
      </c>
      <c r="Q7" s="30">
        <f>C7/(B7+C7)</f>
        <v>0.27847120895428201</v>
      </c>
      <c r="R7" s="30">
        <f>N7/(N7+O7)</f>
        <v>0.71207706954152128</v>
      </c>
      <c r="S7" s="30">
        <f>O7/(N7+O7)</f>
        <v>0.28792293045847878</v>
      </c>
    </row>
    <row r="8" spans="1:19" ht="21.75" customHeight="1" thickBot="1" x14ac:dyDescent="0.3">
      <c r="A8" s="15" t="s">
        <v>9</v>
      </c>
      <c r="B8" s="16">
        <v>22677.279999999999</v>
      </c>
      <c r="C8" s="16">
        <v>8643.25</v>
      </c>
      <c r="D8" s="17">
        <v>22235.57</v>
      </c>
      <c r="E8" s="17">
        <v>8243.24</v>
      </c>
      <c r="F8" s="17">
        <v>21038.9</v>
      </c>
      <c r="G8" s="17">
        <v>8040.28</v>
      </c>
      <c r="H8" s="17">
        <v>22993.81</v>
      </c>
      <c r="I8" s="17">
        <v>8745.7800000000007</v>
      </c>
      <c r="J8" s="17">
        <v>24826.28</v>
      </c>
      <c r="K8" s="17">
        <v>9260.2999999999993</v>
      </c>
      <c r="L8" s="17">
        <v>27875.06</v>
      </c>
      <c r="M8" s="17">
        <v>10790.64</v>
      </c>
      <c r="N8" s="17">
        <v>29126.25</v>
      </c>
      <c r="O8" s="17">
        <v>11818.77</v>
      </c>
      <c r="P8" s="30">
        <f t="shared" ref="P8:P13" si="0">B8/(B8+C8)</f>
        <v>0.72403883331476193</v>
      </c>
      <c r="Q8" s="30">
        <f t="shared" ref="Q8:Q13" si="1">C8/(B8+C8)</f>
        <v>0.27596116668523807</v>
      </c>
      <c r="R8" s="30">
        <f t="shared" ref="R8:R13" si="2">N8/(N8+O8)</f>
        <v>0.71135024479167419</v>
      </c>
      <c r="S8" s="30">
        <f t="shared" ref="S8:S13" si="3">O8/(N8+O8)</f>
        <v>0.2886497552083257</v>
      </c>
    </row>
    <row r="9" spans="1:19" ht="21.75" customHeight="1" thickBot="1" x14ac:dyDescent="0.3">
      <c r="A9" s="15" t="s">
        <v>10</v>
      </c>
      <c r="B9" s="16">
        <v>13471.24</v>
      </c>
      <c r="C9" s="16">
        <v>4555.28</v>
      </c>
      <c r="D9" s="17">
        <v>13537.54</v>
      </c>
      <c r="E9" s="17">
        <v>4422.22</v>
      </c>
      <c r="F9" s="17">
        <v>12988.81</v>
      </c>
      <c r="G9" s="17">
        <v>4390.1099999999997</v>
      </c>
      <c r="H9" s="17">
        <v>14582.65</v>
      </c>
      <c r="I9" s="17">
        <v>4975.3100000000004</v>
      </c>
      <c r="J9" s="17">
        <v>16475.22</v>
      </c>
      <c r="K9" s="17">
        <v>5365.39</v>
      </c>
      <c r="L9" s="17">
        <v>19039.91</v>
      </c>
      <c r="M9" s="17">
        <v>6304.9</v>
      </c>
      <c r="N9" s="17">
        <v>20197.400000000001</v>
      </c>
      <c r="O9" s="17">
        <v>6866.17</v>
      </c>
      <c r="P9" s="30">
        <f t="shared" si="0"/>
        <v>0.74730119845649634</v>
      </c>
      <c r="Q9" s="30">
        <f t="shared" si="1"/>
        <v>0.25269880154350366</v>
      </c>
      <c r="R9" s="30">
        <f t="shared" si="2"/>
        <v>0.74629474234182713</v>
      </c>
      <c r="S9" s="30">
        <f t="shared" si="3"/>
        <v>0.25370525765817298</v>
      </c>
    </row>
    <row r="10" spans="1:19" ht="21.75" customHeight="1" thickBot="1" x14ac:dyDescent="0.3">
      <c r="A10" s="15" t="s">
        <v>11</v>
      </c>
      <c r="B10" s="16">
        <v>9046.3700000000008</v>
      </c>
      <c r="C10" s="16">
        <v>3796.86</v>
      </c>
      <c r="D10" s="17">
        <v>9264.31</v>
      </c>
      <c r="E10" s="17">
        <v>3812.05</v>
      </c>
      <c r="F10" s="17">
        <v>8971.66</v>
      </c>
      <c r="G10" s="17">
        <v>3775.75</v>
      </c>
      <c r="H10" s="17">
        <v>10400.870000000001</v>
      </c>
      <c r="I10" s="17">
        <v>4196.9799999999996</v>
      </c>
      <c r="J10" s="17">
        <v>11903.21</v>
      </c>
      <c r="K10" s="17">
        <v>4563.83</v>
      </c>
      <c r="L10" s="17">
        <v>13833.56</v>
      </c>
      <c r="M10" s="17">
        <v>5294.67</v>
      </c>
      <c r="N10" s="17">
        <v>15143.37</v>
      </c>
      <c r="O10" s="17">
        <v>5801.07</v>
      </c>
      <c r="P10" s="30">
        <f t="shared" si="0"/>
        <v>0.70436876081795619</v>
      </c>
      <c r="Q10" s="30">
        <f t="shared" si="1"/>
        <v>0.29563123918204376</v>
      </c>
      <c r="R10" s="30">
        <f t="shared" si="2"/>
        <v>0.72302577676939561</v>
      </c>
      <c r="S10" s="30">
        <f t="shared" si="3"/>
        <v>0.27697422323060433</v>
      </c>
    </row>
    <row r="11" spans="1:19" ht="21.75" customHeight="1" thickBot="1" x14ac:dyDescent="0.3">
      <c r="A11" s="15" t="s">
        <v>12</v>
      </c>
      <c r="B11" s="16">
        <v>3922.36</v>
      </c>
      <c r="C11" s="16">
        <v>1714.19</v>
      </c>
      <c r="D11" s="17">
        <v>4030.74</v>
      </c>
      <c r="E11" s="17">
        <v>1699.47</v>
      </c>
      <c r="F11" s="17">
        <v>4015.05</v>
      </c>
      <c r="G11" s="17">
        <v>1775.78</v>
      </c>
      <c r="H11" s="17">
        <v>4759.53</v>
      </c>
      <c r="I11" s="17">
        <v>2070.6999999999998</v>
      </c>
      <c r="J11" s="17">
        <v>5799.07</v>
      </c>
      <c r="K11" s="17">
        <v>2253.34</v>
      </c>
      <c r="L11" s="17">
        <v>7384.3</v>
      </c>
      <c r="M11" s="17">
        <v>2830.96</v>
      </c>
      <c r="N11" s="17">
        <v>8617.7900000000009</v>
      </c>
      <c r="O11" s="17">
        <v>3244.62</v>
      </c>
      <c r="P11" s="30">
        <f t="shared" si="0"/>
        <v>0.69587957172383819</v>
      </c>
      <c r="Q11" s="30">
        <f t="shared" si="1"/>
        <v>0.30412042827616181</v>
      </c>
      <c r="R11" s="30">
        <f t="shared" si="2"/>
        <v>0.72647885210509511</v>
      </c>
      <c r="S11" s="30">
        <f t="shared" si="3"/>
        <v>0.273521147894905</v>
      </c>
    </row>
    <row r="12" spans="1:19" ht="15.75" thickBot="1" x14ac:dyDescent="0.3">
      <c r="A12" s="15" t="s">
        <v>13</v>
      </c>
      <c r="B12" s="18">
        <v>665.8</v>
      </c>
      <c r="C12" s="18">
        <v>153.71</v>
      </c>
      <c r="D12" s="17">
        <v>702.32</v>
      </c>
      <c r="E12" s="17">
        <v>165.27</v>
      </c>
      <c r="F12" s="17">
        <v>702.06</v>
      </c>
      <c r="G12" s="17">
        <v>205.89</v>
      </c>
      <c r="H12" s="17">
        <v>805.83</v>
      </c>
      <c r="I12" s="17">
        <v>243.71</v>
      </c>
      <c r="J12" s="17">
        <v>954.48</v>
      </c>
      <c r="K12" s="17">
        <v>262.54000000000002</v>
      </c>
      <c r="L12" s="17">
        <v>1219.3699999999999</v>
      </c>
      <c r="M12" s="17">
        <v>327.74</v>
      </c>
      <c r="N12" s="17">
        <v>1501.5</v>
      </c>
      <c r="O12" s="17">
        <v>406.62</v>
      </c>
      <c r="P12" s="30">
        <f t="shared" si="0"/>
        <v>0.81243669997925583</v>
      </c>
      <c r="Q12" s="30">
        <f t="shared" si="1"/>
        <v>0.18756330002074412</v>
      </c>
      <c r="R12" s="30">
        <f t="shared" si="2"/>
        <v>0.78690019495629215</v>
      </c>
      <c r="S12" s="30">
        <f t="shared" si="3"/>
        <v>0.21309980504370796</v>
      </c>
    </row>
    <row r="13" spans="1:19" s="22" customFormat="1" ht="15.75" thickBot="1" x14ac:dyDescent="0.3">
      <c r="A13" s="19" t="s">
        <v>14</v>
      </c>
      <c r="B13" s="20">
        <f t="shared" ref="B13:O13" si="4">SUM(B7:B12)</f>
        <v>53556.090000000004</v>
      </c>
      <c r="C13" s="20">
        <f t="shared" si="4"/>
        <v>20319.48</v>
      </c>
      <c r="D13" s="21">
        <f t="shared" si="4"/>
        <v>53458.039999999994</v>
      </c>
      <c r="E13" s="21">
        <f t="shared" si="4"/>
        <v>19670.36</v>
      </c>
      <c r="F13" s="21">
        <f t="shared" si="4"/>
        <v>51404.369999999995</v>
      </c>
      <c r="G13" s="21">
        <f t="shared" si="4"/>
        <v>19647.89</v>
      </c>
      <c r="H13" s="21">
        <f t="shared" si="4"/>
        <v>57579.200000000004</v>
      </c>
      <c r="I13" s="21">
        <f t="shared" si="4"/>
        <v>21870.68</v>
      </c>
      <c r="J13" s="21">
        <f t="shared" si="4"/>
        <v>64392.68</v>
      </c>
      <c r="K13" s="21">
        <f t="shared" si="4"/>
        <v>23470.41</v>
      </c>
      <c r="L13" s="21">
        <f t="shared" si="4"/>
        <v>74726.179999999993</v>
      </c>
      <c r="M13" s="21">
        <f t="shared" si="4"/>
        <v>27723.859999999997</v>
      </c>
      <c r="N13" s="21">
        <f t="shared" si="4"/>
        <v>80484.010000000009</v>
      </c>
      <c r="O13" s="21">
        <f t="shared" si="4"/>
        <v>30521.94</v>
      </c>
      <c r="P13" s="32">
        <f t="shared" si="0"/>
        <v>0.72494993947254827</v>
      </c>
      <c r="Q13" s="32">
        <f t="shared" si="1"/>
        <v>0.27505006052745173</v>
      </c>
      <c r="R13" s="32">
        <f t="shared" si="2"/>
        <v>0.72504230629078892</v>
      </c>
      <c r="S13" s="32">
        <f t="shared" si="3"/>
        <v>0.27495769370921103</v>
      </c>
    </row>
    <row r="14" spans="1:19" ht="24" thickBot="1" x14ac:dyDescent="0.4">
      <c r="A14" s="23" t="s">
        <v>15</v>
      </c>
      <c r="B14" s="2"/>
      <c r="C14" s="27">
        <f>B13+C13</f>
        <v>73875.570000000007</v>
      </c>
      <c r="D14" s="27"/>
      <c r="E14" s="27">
        <f>D13+E13</f>
        <v>73128.399999999994</v>
      </c>
      <c r="F14" s="27"/>
      <c r="G14" s="27">
        <f>F13+G13</f>
        <v>71052.259999999995</v>
      </c>
      <c r="H14" s="24"/>
      <c r="I14" s="27">
        <f>H13+I13</f>
        <v>79449.88</v>
      </c>
      <c r="J14" s="24"/>
      <c r="K14" s="27">
        <f>J13+K13</f>
        <v>87863.09</v>
      </c>
      <c r="M14" s="27">
        <f>L13+M13</f>
        <v>102450.04</v>
      </c>
      <c r="O14" s="27">
        <f>N13+O13</f>
        <v>111005.95000000001</v>
      </c>
      <c r="P14" s="48">
        <v>2012</v>
      </c>
      <c r="Q14" s="49"/>
      <c r="R14" s="48">
        <v>2018</v>
      </c>
      <c r="S14" s="49"/>
    </row>
    <row r="15" spans="1:19" ht="24" thickBot="1" x14ac:dyDescent="0.4">
      <c r="A15" s="25" t="s">
        <v>16</v>
      </c>
      <c r="B15" s="2"/>
      <c r="C15" s="29">
        <v>2164306</v>
      </c>
      <c r="D15" s="29"/>
      <c r="E15" s="29">
        <v>2169982</v>
      </c>
      <c r="F15" s="29"/>
      <c r="G15" s="29">
        <v>2173854</v>
      </c>
      <c r="H15" s="29"/>
      <c r="I15" s="29">
        <v>2193764</v>
      </c>
      <c r="J15" s="29"/>
      <c r="K15" s="29">
        <v>2225168</v>
      </c>
      <c r="L15" s="29"/>
      <c r="M15" s="29">
        <v>2276058</v>
      </c>
      <c r="N15" s="29"/>
      <c r="O15" s="29">
        <v>2305341</v>
      </c>
      <c r="P15" s="31" t="s">
        <v>6</v>
      </c>
      <c r="Q15" s="31" t="s">
        <v>7</v>
      </c>
      <c r="R15" s="31" t="s">
        <v>6</v>
      </c>
      <c r="S15" s="31" t="s">
        <v>7</v>
      </c>
    </row>
    <row r="16" spans="1:19" ht="15.75" thickBot="1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O16" s="12" t="s">
        <v>8</v>
      </c>
      <c r="P16" s="30">
        <f>B7/$B$13</f>
        <v>7.045025131595678E-2</v>
      </c>
      <c r="Q16" s="30">
        <f>C7/$C$13</f>
        <v>7.1664727640667975E-2</v>
      </c>
      <c r="R16" s="30">
        <f>N7/$N$13</f>
        <v>7.3277909487859755E-2</v>
      </c>
      <c r="S16" s="30">
        <f>O7/$O$13</f>
        <v>7.8130354754645345E-2</v>
      </c>
    </row>
    <row r="17" spans="2:19" s="24" customFormat="1" ht="24.75" thickBot="1" x14ac:dyDescent="0.3">
      <c r="O17" s="15" t="s">
        <v>9</v>
      </c>
      <c r="P17" s="30">
        <f t="shared" ref="P17:P22" si="5">B8/$B$13</f>
        <v>0.42343046327691208</v>
      </c>
      <c r="Q17" s="30">
        <f t="shared" ref="Q17:Q21" si="6">C8/$C$13</f>
        <v>0.42536767673188486</v>
      </c>
      <c r="R17" s="30">
        <f t="shared" ref="R17:R22" si="7">N8/$N$13</f>
        <v>0.36188865341078302</v>
      </c>
      <c r="S17" s="30">
        <f t="shared" ref="S17:S22" si="8">O8/$O$13</f>
        <v>0.3872221097348334</v>
      </c>
    </row>
    <row r="18" spans="2:19" s="24" customFormat="1" ht="24.75" thickBot="1" x14ac:dyDescent="0.3">
      <c r="C18" s="24">
        <v>2012</v>
      </c>
      <c r="D18" s="24">
        <v>2013</v>
      </c>
      <c r="E18" s="24">
        <v>2014</v>
      </c>
      <c r="F18" s="24">
        <v>2015</v>
      </c>
      <c r="G18" s="24">
        <v>2016</v>
      </c>
      <c r="H18" s="24">
        <v>2017</v>
      </c>
      <c r="I18" s="24">
        <v>2018</v>
      </c>
      <c r="O18" s="15" t="s">
        <v>10</v>
      </c>
      <c r="P18" s="30">
        <f t="shared" si="5"/>
        <v>0.25153516621545746</v>
      </c>
      <c r="Q18" s="30">
        <f t="shared" si="6"/>
        <v>0.22418290231836641</v>
      </c>
      <c r="R18" s="30">
        <f t="shared" si="7"/>
        <v>0.25094922581516499</v>
      </c>
      <c r="S18" s="30">
        <f t="shared" si="8"/>
        <v>0.22495850525884004</v>
      </c>
    </row>
    <row r="19" spans="2:19" s="24" customFormat="1" ht="24.75" thickBot="1" x14ac:dyDescent="0.4">
      <c r="B19" s="24" t="s">
        <v>20</v>
      </c>
      <c r="C19" s="2">
        <v>100</v>
      </c>
      <c r="D19" s="28">
        <f>E14*$C$19/$C$14</f>
        <v>98.988610172483249</v>
      </c>
      <c r="E19" s="28">
        <f>G14*$C$19/$C$14</f>
        <v>96.178290062601192</v>
      </c>
      <c r="F19" s="28">
        <f>I14*$C$19/$C$14</f>
        <v>107.54553907333641</v>
      </c>
      <c r="G19" s="28">
        <f>K14*$C$19/$C$14</f>
        <v>118.93389113613607</v>
      </c>
      <c r="H19" s="28">
        <f>M14*$C$19/$C$14</f>
        <v>138.67918717919875</v>
      </c>
      <c r="I19" s="28">
        <f>O14*$C$19/$C$14</f>
        <v>150.26070188020208</v>
      </c>
      <c r="O19" s="15" t="s">
        <v>11</v>
      </c>
      <c r="P19" s="30">
        <f t="shared" si="5"/>
        <v>0.16891393677170982</v>
      </c>
      <c r="Q19" s="30">
        <f t="shared" si="6"/>
        <v>0.18685812825918774</v>
      </c>
      <c r="R19" s="30">
        <f t="shared" si="7"/>
        <v>0.18815377116522897</v>
      </c>
      <c r="S19" s="30">
        <f t="shared" si="8"/>
        <v>0.19006229617121323</v>
      </c>
    </row>
    <row r="20" spans="2:19" s="24" customFormat="1" ht="24.75" thickBot="1" x14ac:dyDescent="0.4">
      <c r="B20" s="24" t="s">
        <v>17</v>
      </c>
      <c r="C20" s="2">
        <v>100</v>
      </c>
      <c r="D20" s="28">
        <f>D13*$C$20/$B$13</f>
        <v>99.81692091412944</v>
      </c>
      <c r="E20" s="28">
        <f>F13*$C$20/$B$13</f>
        <v>95.982305653754779</v>
      </c>
      <c r="F20" s="28">
        <f>H13*$C$20/$B$13</f>
        <v>107.51195615662009</v>
      </c>
      <c r="G20" s="28">
        <f>J13*$C$20/$B$13</f>
        <v>120.23409475934481</v>
      </c>
      <c r="H20" s="28">
        <f>L13*$C$20/$B$13</f>
        <v>139.52881922485378</v>
      </c>
      <c r="I20" s="28">
        <f>N13*$C$20/$B$13</f>
        <v>150.27984679240026</v>
      </c>
      <c r="J20" s="28"/>
      <c r="O20" s="15" t="s">
        <v>12</v>
      </c>
      <c r="P20" s="30">
        <f t="shared" si="5"/>
        <v>7.3238356272834704E-2</v>
      </c>
      <c r="Q20" s="30">
        <f t="shared" si="6"/>
        <v>8.4361902962083679E-2</v>
      </c>
      <c r="R20" s="30">
        <f t="shared" si="7"/>
        <v>0.10707456052450667</v>
      </c>
      <c r="S20" s="30">
        <f t="shared" si="8"/>
        <v>0.10630451406430914</v>
      </c>
    </row>
    <row r="21" spans="2:19" s="24" customFormat="1" ht="24" thickBot="1" x14ac:dyDescent="0.4">
      <c r="B21" s="24" t="s">
        <v>18</v>
      </c>
      <c r="C21" s="2">
        <v>100</v>
      </c>
      <c r="D21" s="28">
        <f>E13*$C$21/$C$13</f>
        <v>96.805430060218072</v>
      </c>
      <c r="E21" s="28">
        <f>G13*$C$21/$C$13</f>
        <v>96.694846521662953</v>
      </c>
      <c r="F21" s="28">
        <f>I13*$C$21/$C$13</f>
        <v>107.63405362735661</v>
      </c>
      <c r="G21" s="28">
        <f>K13*$C$21/$C$13</f>
        <v>115.5069421067862</v>
      </c>
      <c r="H21" s="28">
        <f>M13*$C$21/$C$13</f>
        <v>136.43981046759069</v>
      </c>
      <c r="I21" s="28">
        <f>O13*$C$21/$C$13</f>
        <v>150.21024160067088</v>
      </c>
      <c r="J21" s="28"/>
      <c r="O21" s="15" t="s">
        <v>13</v>
      </c>
      <c r="P21" s="30">
        <f t="shared" si="5"/>
        <v>1.2431826147129111E-2</v>
      </c>
      <c r="Q21" s="30">
        <f t="shared" si="6"/>
        <v>7.5646620878093342E-3</v>
      </c>
      <c r="R21" s="30">
        <f t="shared" si="7"/>
        <v>1.8655879596456485E-2</v>
      </c>
      <c r="S21" s="30">
        <f t="shared" si="8"/>
        <v>1.3322220016158869E-2</v>
      </c>
    </row>
    <row r="22" spans="2:19" s="24" customFormat="1" ht="15.75" thickBot="1" x14ac:dyDescent="0.3">
      <c r="B22" s="24" t="s">
        <v>21</v>
      </c>
      <c r="C22" s="24">
        <v>100</v>
      </c>
      <c r="D22" s="28">
        <f>E15*$C$22/$C$15</f>
        <v>100.2622549676432</v>
      </c>
      <c r="E22" s="28">
        <f>G15*$C$22/$C$15</f>
        <v>100.44115758122928</v>
      </c>
      <c r="F22" s="28">
        <f>I15*$C$22/$C$15</f>
        <v>101.3610829522258</v>
      </c>
      <c r="G22" s="28">
        <f>K15*$C$22/$C$15</f>
        <v>102.81207925311855</v>
      </c>
      <c r="H22" s="28">
        <f>M15*$C$22/$C$15</f>
        <v>105.16341034955316</v>
      </c>
      <c r="I22" s="28">
        <f>O15*$C$22/$C$15</f>
        <v>106.51640756898516</v>
      </c>
      <c r="J22" s="28"/>
      <c r="K22" s="28"/>
      <c r="O22" s="19" t="s">
        <v>14</v>
      </c>
      <c r="P22" s="30">
        <f t="shared" si="5"/>
        <v>1</v>
      </c>
      <c r="Q22" s="30">
        <f>C13/$C$13</f>
        <v>1</v>
      </c>
      <c r="R22" s="30">
        <f t="shared" si="7"/>
        <v>1</v>
      </c>
      <c r="S22" s="30">
        <f t="shared" si="8"/>
        <v>1</v>
      </c>
    </row>
    <row r="23" spans="2:19" s="24" customFormat="1" x14ac:dyDescent="0.25"/>
    <row r="24" spans="2:19" s="24" customFormat="1" x14ac:dyDescent="0.25">
      <c r="G24"/>
    </row>
    <row r="48" ht="15.75" thickBot="1" x14ac:dyDescent="0.3"/>
    <row r="49" spans="1:20" ht="21.75" customHeight="1" thickBot="1" x14ac:dyDescent="0.3">
      <c r="A49" s="9"/>
      <c r="B49" s="46">
        <v>2012</v>
      </c>
      <c r="C49" s="47"/>
      <c r="D49" s="46">
        <v>2013</v>
      </c>
      <c r="E49" s="47"/>
      <c r="F49" s="46">
        <v>2014</v>
      </c>
      <c r="G49" s="47"/>
      <c r="H49" s="46">
        <v>2015</v>
      </c>
      <c r="I49" s="47"/>
      <c r="J49" s="46">
        <v>2016</v>
      </c>
      <c r="K49" s="47"/>
      <c r="L49" s="46">
        <v>2017</v>
      </c>
      <c r="M49" s="47"/>
      <c r="N49" s="46">
        <v>2018</v>
      </c>
      <c r="O49" s="47"/>
      <c r="P49" s="48">
        <v>2012</v>
      </c>
      <c r="Q49" s="49"/>
      <c r="R49" s="48">
        <v>2018</v>
      </c>
      <c r="S49" s="49"/>
    </row>
    <row r="50" spans="1:20" ht="21.75" customHeight="1" thickBot="1" x14ac:dyDescent="0.3">
      <c r="A50" s="10" t="s">
        <v>5</v>
      </c>
      <c r="B50" s="11" t="s">
        <v>6</v>
      </c>
      <c r="C50" s="11" t="s">
        <v>7</v>
      </c>
      <c r="D50" s="11" t="s">
        <v>6</v>
      </c>
      <c r="E50" s="11" t="s">
        <v>7</v>
      </c>
      <c r="F50" s="11" t="s">
        <v>6</v>
      </c>
      <c r="G50" s="11" t="s">
        <v>7</v>
      </c>
      <c r="H50" s="11" t="s">
        <v>6</v>
      </c>
      <c r="I50" s="11" t="s">
        <v>7</v>
      </c>
      <c r="J50" s="11" t="s">
        <v>6</v>
      </c>
      <c r="K50" s="11" t="s">
        <v>7</v>
      </c>
      <c r="L50" s="11" t="s">
        <v>6</v>
      </c>
      <c r="M50" s="11" t="s">
        <v>7</v>
      </c>
      <c r="N50" s="11" t="s">
        <v>6</v>
      </c>
      <c r="O50" s="11" t="s">
        <v>7</v>
      </c>
      <c r="P50" s="31" t="s">
        <v>6</v>
      </c>
      <c r="Q50" s="31" t="s">
        <v>7</v>
      </c>
      <c r="R50" s="31" t="s">
        <v>6</v>
      </c>
      <c r="S50" s="31" t="s">
        <v>7</v>
      </c>
    </row>
    <row r="51" spans="1:20" ht="21.75" customHeight="1" thickBot="1" x14ac:dyDescent="0.3">
      <c r="A51" s="12" t="s">
        <v>8</v>
      </c>
      <c r="B51" s="13">
        <v>3773.04</v>
      </c>
      <c r="C51" s="13">
        <v>1456.19</v>
      </c>
      <c r="D51" s="14">
        <v>3687.56</v>
      </c>
      <c r="E51" s="14">
        <v>1328.11</v>
      </c>
      <c r="F51" s="14">
        <v>3687.89</v>
      </c>
      <c r="G51" s="14">
        <v>1460.08</v>
      </c>
      <c r="H51" s="14">
        <v>4036.51</v>
      </c>
      <c r="I51" s="14">
        <v>1638.2</v>
      </c>
      <c r="J51" s="14">
        <v>4434.42</v>
      </c>
      <c r="K51" s="14">
        <v>1765.01</v>
      </c>
      <c r="L51" s="14">
        <v>5373.98</v>
      </c>
      <c r="M51" s="14">
        <v>2174.9499999999998</v>
      </c>
      <c r="N51" s="14">
        <v>5897.7</v>
      </c>
      <c r="O51" s="14">
        <v>2384.69</v>
      </c>
      <c r="P51" s="30">
        <f>B51/(B51+C51)</f>
        <v>0.7215287910457181</v>
      </c>
      <c r="Q51" s="30">
        <f>C51/(B51+C51)</f>
        <v>0.27847120895428201</v>
      </c>
      <c r="R51" s="30">
        <f>N51/(N51+O51)</f>
        <v>0.71207706954152128</v>
      </c>
      <c r="S51" s="30">
        <f>O51/(N51+O51)</f>
        <v>0.28792293045847878</v>
      </c>
    </row>
    <row r="52" spans="1:20" ht="21.75" customHeight="1" thickBot="1" x14ac:dyDescent="0.3">
      <c r="A52" s="15" t="s">
        <v>9</v>
      </c>
      <c r="B52" s="16">
        <v>22677.279999999999</v>
      </c>
      <c r="C52" s="16">
        <v>8643.25</v>
      </c>
      <c r="D52" s="17">
        <v>22235.57</v>
      </c>
      <c r="E52" s="17">
        <v>8243.24</v>
      </c>
      <c r="F52" s="17">
        <v>21038.9</v>
      </c>
      <c r="G52" s="17">
        <v>8040.28</v>
      </c>
      <c r="H52" s="17">
        <v>22993.81</v>
      </c>
      <c r="I52" s="17">
        <v>8745.7800000000007</v>
      </c>
      <c r="J52" s="17">
        <v>24826.28</v>
      </c>
      <c r="K52" s="17">
        <v>9260.2999999999993</v>
      </c>
      <c r="L52" s="17">
        <v>27875.06</v>
      </c>
      <c r="M52" s="17">
        <v>10790.64</v>
      </c>
      <c r="N52" s="17">
        <v>29126.25</v>
      </c>
      <c r="O52" s="17">
        <v>11818.77</v>
      </c>
      <c r="P52" s="30">
        <f t="shared" ref="P52:P57" si="9">B52/(B52+C52)</f>
        <v>0.72403883331476193</v>
      </c>
      <c r="Q52" s="30">
        <f t="shared" ref="Q52:Q57" si="10">C52/(B52+C52)</f>
        <v>0.27596116668523807</v>
      </c>
      <c r="R52" s="30">
        <f t="shared" ref="R52:R57" si="11">N52/(N52+O52)</f>
        <v>0.71135024479167419</v>
      </c>
      <c r="S52" s="30">
        <f t="shared" ref="S52:S57" si="12">O52/(N52+O52)</f>
        <v>0.2886497552083257</v>
      </c>
    </row>
    <row r="53" spans="1:20" ht="21.75" customHeight="1" thickBot="1" x14ac:dyDescent="0.3">
      <c r="A53" s="15" t="s">
        <v>10</v>
      </c>
      <c r="B53" s="16">
        <v>13471.24</v>
      </c>
      <c r="C53" s="16">
        <v>4555.28</v>
      </c>
      <c r="D53" s="17">
        <v>13537.54</v>
      </c>
      <c r="E53" s="17">
        <v>4422.22</v>
      </c>
      <c r="F53" s="17">
        <v>12988.81</v>
      </c>
      <c r="G53" s="17">
        <v>4390.1099999999997</v>
      </c>
      <c r="H53" s="17">
        <v>14582.65</v>
      </c>
      <c r="I53" s="17">
        <v>4975.3100000000004</v>
      </c>
      <c r="J53" s="17">
        <v>16475.22</v>
      </c>
      <c r="K53" s="17">
        <v>5365.39</v>
      </c>
      <c r="L53" s="17">
        <v>19039.91</v>
      </c>
      <c r="M53" s="17">
        <v>6304.9</v>
      </c>
      <c r="N53" s="17">
        <v>20197.400000000001</v>
      </c>
      <c r="O53" s="17">
        <v>6866.17</v>
      </c>
      <c r="P53" s="30">
        <f t="shared" si="9"/>
        <v>0.74730119845649634</v>
      </c>
      <c r="Q53" s="30">
        <f t="shared" si="10"/>
        <v>0.25269880154350366</v>
      </c>
      <c r="R53" s="30">
        <f t="shared" si="11"/>
        <v>0.74629474234182713</v>
      </c>
      <c r="S53" s="30">
        <f t="shared" si="12"/>
        <v>0.25370525765817298</v>
      </c>
    </row>
    <row r="54" spans="1:20" ht="21.75" customHeight="1" thickBot="1" x14ac:dyDescent="0.3">
      <c r="A54" s="15" t="s">
        <v>11</v>
      </c>
      <c r="B54" s="16">
        <v>9046.3700000000008</v>
      </c>
      <c r="C54" s="16">
        <v>3796.86</v>
      </c>
      <c r="D54" s="17">
        <v>9264.31</v>
      </c>
      <c r="E54" s="17">
        <v>3812.05</v>
      </c>
      <c r="F54" s="17">
        <v>8971.66</v>
      </c>
      <c r="G54" s="17">
        <v>3775.75</v>
      </c>
      <c r="H54" s="17">
        <v>10400.870000000001</v>
      </c>
      <c r="I54" s="17">
        <v>4196.9799999999996</v>
      </c>
      <c r="J54" s="17">
        <v>11903.21</v>
      </c>
      <c r="K54" s="17">
        <v>4563.83</v>
      </c>
      <c r="L54" s="17">
        <v>13833.56</v>
      </c>
      <c r="M54" s="17">
        <v>5294.67</v>
      </c>
      <c r="N54" s="17">
        <v>15143.37</v>
      </c>
      <c r="O54" s="17">
        <v>5801.07</v>
      </c>
      <c r="P54" s="30">
        <f t="shared" si="9"/>
        <v>0.70436876081795619</v>
      </c>
      <c r="Q54" s="30">
        <f t="shared" si="10"/>
        <v>0.29563123918204376</v>
      </c>
      <c r="R54" s="30">
        <f t="shared" si="11"/>
        <v>0.72302577676939561</v>
      </c>
      <c r="S54" s="30">
        <f t="shared" si="12"/>
        <v>0.27697422323060433</v>
      </c>
    </row>
    <row r="55" spans="1:20" ht="21.75" customHeight="1" thickBot="1" x14ac:dyDescent="0.3">
      <c r="A55" s="15" t="s">
        <v>12</v>
      </c>
      <c r="B55" s="16">
        <v>3922.36</v>
      </c>
      <c r="C55" s="16">
        <v>1714.19</v>
      </c>
      <c r="D55" s="17">
        <v>4030.74</v>
      </c>
      <c r="E55" s="17">
        <v>1699.47</v>
      </c>
      <c r="F55" s="17">
        <v>4015.05</v>
      </c>
      <c r="G55" s="17">
        <v>1775.78</v>
      </c>
      <c r="H55" s="17">
        <v>4759.53</v>
      </c>
      <c r="I55" s="17">
        <v>2070.6999999999998</v>
      </c>
      <c r="J55" s="17">
        <v>5799.07</v>
      </c>
      <c r="K55" s="17">
        <v>2253.34</v>
      </c>
      <c r="L55" s="17">
        <v>7384.3</v>
      </c>
      <c r="M55" s="17">
        <v>2830.96</v>
      </c>
      <c r="N55" s="17">
        <v>8617.7900000000009</v>
      </c>
      <c r="O55" s="17">
        <v>3244.62</v>
      </c>
      <c r="P55" s="30">
        <f t="shared" si="9"/>
        <v>0.69587957172383819</v>
      </c>
      <c r="Q55" s="30">
        <f t="shared" si="10"/>
        <v>0.30412042827616181</v>
      </c>
      <c r="R55" s="30">
        <f t="shared" si="11"/>
        <v>0.72647885210509511</v>
      </c>
      <c r="S55" s="30">
        <f t="shared" si="12"/>
        <v>0.273521147894905</v>
      </c>
    </row>
    <row r="56" spans="1:20" ht="15.75" thickBot="1" x14ac:dyDescent="0.3">
      <c r="A56" s="15" t="s">
        <v>13</v>
      </c>
      <c r="B56" s="18">
        <v>665.8</v>
      </c>
      <c r="C56" s="18">
        <v>153.71</v>
      </c>
      <c r="D56" s="17">
        <v>702.32</v>
      </c>
      <c r="E56" s="17">
        <v>165.27</v>
      </c>
      <c r="F56" s="17">
        <v>702.06</v>
      </c>
      <c r="G56" s="17">
        <v>205.89</v>
      </c>
      <c r="H56" s="17">
        <v>805.83</v>
      </c>
      <c r="I56" s="17">
        <v>243.71</v>
      </c>
      <c r="J56" s="17">
        <v>954.48</v>
      </c>
      <c r="K56" s="17">
        <v>262.54000000000002</v>
      </c>
      <c r="L56" s="17">
        <v>1219.3699999999999</v>
      </c>
      <c r="M56" s="17">
        <v>327.74</v>
      </c>
      <c r="N56" s="17">
        <v>1501.5</v>
      </c>
      <c r="O56" s="17">
        <v>406.62</v>
      </c>
      <c r="P56" s="30">
        <f t="shared" si="9"/>
        <v>0.81243669997925583</v>
      </c>
      <c r="Q56" s="30">
        <f t="shared" si="10"/>
        <v>0.18756330002074412</v>
      </c>
      <c r="R56" s="30">
        <f t="shared" si="11"/>
        <v>0.78690019495629215</v>
      </c>
      <c r="S56" s="30">
        <f t="shared" si="12"/>
        <v>0.21309980504370796</v>
      </c>
    </row>
    <row r="57" spans="1:20" s="22" customFormat="1" ht="15.75" thickBot="1" x14ac:dyDescent="0.3">
      <c r="A57" s="19" t="s">
        <v>14</v>
      </c>
      <c r="B57" s="20">
        <f t="shared" ref="B57:O57" si="13">SUM(B51:B56)</f>
        <v>53556.090000000004</v>
      </c>
      <c r="C57" s="20">
        <f t="shared" si="13"/>
        <v>20319.48</v>
      </c>
      <c r="D57" s="21">
        <f t="shared" si="13"/>
        <v>53458.039999999994</v>
      </c>
      <c r="E57" s="21">
        <f t="shared" si="13"/>
        <v>19670.36</v>
      </c>
      <c r="F57" s="21">
        <f t="shared" si="13"/>
        <v>51404.369999999995</v>
      </c>
      <c r="G57" s="21">
        <f t="shared" si="13"/>
        <v>19647.89</v>
      </c>
      <c r="H57" s="21">
        <f t="shared" si="13"/>
        <v>57579.200000000004</v>
      </c>
      <c r="I57" s="21">
        <f t="shared" si="13"/>
        <v>21870.68</v>
      </c>
      <c r="J57" s="21">
        <f t="shared" si="13"/>
        <v>64392.68</v>
      </c>
      <c r="K57" s="21">
        <f t="shared" si="13"/>
        <v>23470.41</v>
      </c>
      <c r="L57" s="21">
        <f t="shared" si="13"/>
        <v>74726.179999999993</v>
      </c>
      <c r="M57" s="21">
        <f t="shared" si="13"/>
        <v>27723.859999999997</v>
      </c>
      <c r="N57" s="21">
        <f t="shared" si="13"/>
        <v>80484.010000000009</v>
      </c>
      <c r="O57" s="21">
        <f t="shared" si="13"/>
        <v>30521.94</v>
      </c>
      <c r="P57" s="32">
        <f t="shared" si="9"/>
        <v>0.72494993947254827</v>
      </c>
      <c r="Q57" s="32">
        <f t="shared" si="10"/>
        <v>0.27505006052745173</v>
      </c>
      <c r="R57" s="32">
        <f t="shared" si="11"/>
        <v>0.72504230629078892</v>
      </c>
      <c r="S57" s="32">
        <f t="shared" si="12"/>
        <v>0.27495769370921103</v>
      </c>
    </row>
    <row r="58" spans="1:20" s="22" customFormat="1" x14ac:dyDescent="0.25">
      <c r="A58" s="33"/>
      <c r="B58" s="37">
        <v>2012</v>
      </c>
      <c r="C58" s="38">
        <v>2013</v>
      </c>
      <c r="D58" s="38">
        <v>2014</v>
      </c>
      <c r="E58" s="39">
        <v>2015</v>
      </c>
      <c r="F58" s="37">
        <v>2016</v>
      </c>
      <c r="G58" s="39">
        <v>2017</v>
      </c>
      <c r="H58" s="37">
        <v>2018</v>
      </c>
      <c r="I58" s="39"/>
      <c r="J58" s="50"/>
      <c r="K58" s="51"/>
      <c r="L58" s="51"/>
      <c r="M58" s="52"/>
      <c r="N58" s="50"/>
      <c r="O58" s="52"/>
      <c r="P58" s="34"/>
      <c r="Q58" s="35"/>
      <c r="R58" s="35"/>
      <c r="S58" s="35"/>
      <c r="T58" s="35"/>
    </row>
    <row r="59" spans="1:20" x14ac:dyDescent="0.25">
      <c r="A59" s="12" t="s">
        <v>8</v>
      </c>
      <c r="B59" s="16">
        <v>100</v>
      </c>
      <c r="C59" s="36">
        <f t="shared" ref="C59:C64" si="14">D51*B59/B51</f>
        <v>97.734452854992256</v>
      </c>
      <c r="D59" s="36">
        <f t="shared" ref="D59:D64" si="15">F51*B59/D51</f>
        <v>100.00894900693142</v>
      </c>
      <c r="E59" s="36">
        <f t="shared" ref="E59:E64" si="16">H51*B59/F51</f>
        <v>109.45310190922181</v>
      </c>
      <c r="F59" s="36">
        <f t="shared" ref="F59:F64" si="17">J51*B59/H51</f>
        <v>109.85777317534206</v>
      </c>
      <c r="G59" s="36">
        <f t="shared" ref="G59:G64" si="18">L51*B59/J51</f>
        <v>121.18788928428069</v>
      </c>
      <c r="H59" s="36">
        <f t="shared" ref="H59:H64" si="19">N51*B59/L51</f>
        <v>109.74547728127013</v>
      </c>
    </row>
    <row r="60" spans="1:20" x14ac:dyDescent="0.25">
      <c r="A60" s="15" t="s">
        <v>9</v>
      </c>
      <c r="B60" s="16">
        <v>100</v>
      </c>
      <c r="C60" s="36">
        <f t="shared" si="14"/>
        <v>98.052191444476591</v>
      </c>
      <c r="D60" s="36">
        <f t="shared" si="15"/>
        <v>94.618217567618018</v>
      </c>
      <c r="E60" s="36">
        <f t="shared" si="16"/>
        <v>109.29188313077204</v>
      </c>
      <c r="F60" s="36">
        <f t="shared" si="17"/>
        <v>107.96940567918061</v>
      </c>
      <c r="G60" s="36">
        <f t="shared" si="18"/>
        <v>112.28045442168542</v>
      </c>
      <c r="H60" s="36">
        <f t="shared" si="19"/>
        <v>104.48856432954763</v>
      </c>
      <c r="N60" s="40">
        <f>N52/N57</f>
        <v>0.36188865341078302</v>
      </c>
      <c r="O60" s="40">
        <f>O52/O57</f>
        <v>0.3872221097348334</v>
      </c>
    </row>
    <row r="61" spans="1:20" x14ac:dyDescent="0.25">
      <c r="A61" s="15" t="s">
        <v>10</v>
      </c>
      <c r="B61" s="16">
        <v>100</v>
      </c>
      <c r="C61" s="36">
        <f t="shared" si="14"/>
        <v>100.49215959332624</v>
      </c>
      <c r="D61" s="36">
        <f t="shared" si="15"/>
        <v>95.946604774574993</v>
      </c>
      <c r="E61" s="36">
        <f t="shared" si="16"/>
        <v>112.27087007970708</v>
      </c>
      <c r="F61" s="36">
        <f t="shared" si="17"/>
        <v>112.97823097996591</v>
      </c>
      <c r="G61" s="36">
        <f t="shared" si="18"/>
        <v>115.56695449286867</v>
      </c>
      <c r="H61" s="36">
        <f t="shared" si="19"/>
        <v>106.07928293778701</v>
      </c>
      <c r="N61" s="41">
        <f>N52+O52</f>
        <v>40945.020000000004</v>
      </c>
    </row>
    <row r="62" spans="1:20" x14ac:dyDescent="0.25">
      <c r="A62" s="15" t="s">
        <v>11</v>
      </c>
      <c r="B62" s="16">
        <v>100</v>
      </c>
      <c r="C62" s="36">
        <f t="shared" si="14"/>
        <v>102.40914311486264</v>
      </c>
      <c r="D62" s="36">
        <f t="shared" si="15"/>
        <v>96.841103115072798</v>
      </c>
      <c r="E62" s="36">
        <f t="shared" si="16"/>
        <v>115.9302737731925</v>
      </c>
      <c r="F62" s="36">
        <f t="shared" si="17"/>
        <v>114.44436859608859</v>
      </c>
      <c r="G62" s="36">
        <f t="shared" si="18"/>
        <v>116.21705405516664</v>
      </c>
      <c r="H62" s="36">
        <f t="shared" si="19"/>
        <v>109.46835088003378</v>
      </c>
      <c r="N62">
        <f>N61/(N57+O57)</f>
        <v>0.36885428213532701</v>
      </c>
    </row>
    <row r="63" spans="1:20" x14ac:dyDescent="0.25">
      <c r="A63" s="15" t="s">
        <v>12</v>
      </c>
      <c r="B63" s="16">
        <v>100</v>
      </c>
      <c r="C63" s="36">
        <f t="shared" si="14"/>
        <v>102.7631323998817</v>
      </c>
      <c r="D63" s="36">
        <f t="shared" si="15"/>
        <v>99.610741451941834</v>
      </c>
      <c r="E63" s="36">
        <f t="shared" si="16"/>
        <v>118.5422348414092</v>
      </c>
      <c r="F63" s="36">
        <f t="shared" si="17"/>
        <v>121.84123222250938</v>
      </c>
      <c r="G63" s="36">
        <f t="shared" si="18"/>
        <v>127.33593489990638</v>
      </c>
      <c r="H63" s="36">
        <f t="shared" si="19"/>
        <v>116.70422382622593</v>
      </c>
    </row>
    <row r="64" spans="1:20" x14ac:dyDescent="0.25">
      <c r="A64" s="15" t="s">
        <v>13</v>
      </c>
      <c r="B64" s="16">
        <v>100</v>
      </c>
      <c r="C64" s="36">
        <f t="shared" si="14"/>
        <v>105.48513066987084</v>
      </c>
      <c r="D64" s="36">
        <f t="shared" si="15"/>
        <v>99.962979838250362</v>
      </c>
      <c r="E64" s="36">
        <f t="shared" si="16"/>
        <v>114.78078796684045</v>
      </c>
      <c r="F64" s="36">
        <f t="shared" si="17"/>
        <v>118.44681880793715</v>
      </c>
      <c r="G64" s="36">
        <f t="shared" si="18"/>
        <v>127.75228396613861</v>
      </c>
      <c r="H64" s="36">
        <f t="shared" si="19"/>
        <v>123.13735781592135</v>
      </c>
    </row>
    <row r="65" spans="14:14" x14ac:dyDescent="0.25">
      <c r="N65" s="40">
        <f>(N51+O51)/(N57+O57)</f>
        <v>7.4612126647265298E-2</v>
      </c>
    </row>
    <row r="66" spans="14:14" x14ac:dyDescent="0.25">
      <c r="N66" s="41">
        <f>N51+O51</f>
        <v>8282.39</v>
      </c>
    </row>
  </sheetData>
  <mergeCells count="24">
    <mergeCell ref="R5:S5"/>
    <mergeCell ref="P5:Q5"/>
    <mergeCell ref="P14:Q14"/>
    <mergeCell ref="R14:S14"/>
    <mergeCell ref="B4:O4"/>
    <mergeCell ref="B5:C5"/>
    <mergeCell ref="D5:E5"/>
    <mergeCell ref="F5:G5"/>
    <mergeCell ref="H5:I5"/>
    <mergeCell ref="J5:K5"/>
    <mergeCell ref="L5:M5"/>
    <mergeCell ref="N5:O5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J58:K58"/>
    <mergeCell ref="L58:M58"/>
    <mergeCell ref="N58:O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showGridLines="0" tabSelected="1" workbookViewId="0">
      <selection activeCell="C29" sqref="C29"/>
    </sheetView>
  </sheetViews>
  <sheetFormatPr baseColWidth="10" defaultRowHeight="15" x14ac:dyDescent="0.25"/>
  <cols>
    <col min="1" max="1" width="6.42578125" customWidth="1"/>
  </cols>
  <sheetData>
    <row r="1" spans="7:16" ht="40.5" customHeight="1" thickBot="1" x14ac:dyDescent="0.4">
      <c r="G1" s="42" t="s">
        <v>19</v>
      </c>
      <c r="H1" s="43"/>
      <c r="I1" s="43"/>
      <c r="J1" s="43"/>
      <c r="K1" s="44"/>
      <c r="L1" s="45"/>
    </row>
    <row r="5" spans="7:16" ht="15.75" thickBot="1" x14ac:dyDescent="0.3"/>
    <row r="6" spans="7:16" ht="15" customHeight="1" x14ac:dyDescent="0.25">
      <c r="K6" s="54" t="s">
        <v>23</v>
      </c>
      <c r="L6" s="55"/>
      <c r="M6" s="55"/>
      <c r="N6" s="55"/>
      <c r="O6" s="55"/>
      <c r="P6" s="56"/>
    </row>
    <row r="7" spans="7:16" x14ac:dyDescent="0.25">
      <c r="K7" s="57"/>
      <c r="L7" s="58"/>
      <c r="M7" s="58"/>
      <c r="N7" s="58"/>
      <c r="O7" s="58"/>
      <c r="P7" s="59"/>
    </row>
    <row r="8" spans="7:16" x14ac:dyDescent="0.25">
      <c r="K8" s="57"/>
      <c r="L8" s="58"/>
      <c r="M8" s="58"/>
      <c r="N8" s="58"/>
      <c r="O8" s="58"/>
      <c r="P8" s="59"/>
    </row>
    <row r="9" spans="7:16" x14ac:dyDescent="0.25">
      <c r="K9" s="57"/>
      <c r="L9" s="58"/>
      <c r="M9" s="58"/>
      <c r="N9" s="58"/>
      <c r="O9" s="58"/>
      <c r="P9" s="59"/>
    </row>
    <row r="10" spans="7:16" x14ac:dyDescent="0.25">
      <c r="K10" s="57"/>
      <c r="L10" s="58"/>
      <c r="M10" s="58"/>
      <c r="N10" s="58"/>
      <c r="O10" s="58"/>
      <c r="P10" s="59"/>
    </row>
    <row r="11" spans="7:16" x14ac:dyDescent="0.25">
      <c r="K11" s="57"/>
      <c r="L11" s="58"/>
      <c r="M11" s="58"/>
      <c r="N11" s="58"/>
      <c r="O11" s="58"/>
      <c r="P11" s="59"/>
    </row>
    <row r="12" spans="7:16" x14ac:dyDescent="0.25">
      <c r="K12" s="57"/>
      <c r="L12" s="58"/>
      <c r="M12" s="58"/>
      <c r="N12" s="58"/>
      <c r="O12" s="58"/>
      <c r="P12" s="59"/>
    </row>
    <row r="13" spans="7:16" x14ac:dyDescent="0.25">
      <c r="K13" s="57"/>
      <c r="L13" s="58"/>
      <c r="M13" s="58"/>
      <c r="N13" s="58"/>
      <c r="O13" s="58"/>
      <c r="P13" s="59"/>
    </row>
    <row r="14" spans="7:16" x14ac:dyDescent="0.25">
      <c r="K14" s="57"/>
      <c r="L14" s="58"/>
      <c r="M14" s="58"/>
      <c r="N14" s="58"/>
      <c r="O14" s="58"/>
      <c r="P14" s="59"/>
    </row>
    <row r="15" spans="7:16" x14ac:dyDescent="0.25">
      <c r="K15" s="57"/>
      <c r="L15" s="58"/>
      <c r="M15" s="58"/>
      <c r="N15" s="58"/>
      <c r="O15" s="58"/>
      <c r="P15" s="59"/>
    </row>
    <row r="16" spans="7:16" ht="15.75" thickBot="1" x14ac:dyDescent="0.3">
      <c r="K16" s="60"/>
      <c r="L16" s="61"/>
      <c r="M16" s="61"/>
      <c r="N16" s="61"/>
      <c r="O16" s="61"/>
      <c r="P16" s="62"/>
    </row>
    <row r="25" spans="2:10" x14ac:dyDescent="0.25">
      <c r="B25" s="63" t="s">
        <v>22</v>
      </c>
      <c r="C25" s="63"/>
      <c r="D25" s="63"/>
      <c r="E25" s="63"/>
      <c r="F25" s="63"/>
      <c r="G25" s="63"/>
      <c r="H25" s="63"/>
      <c r="I25" s="63"/>
      <c r="J25" s="63"/>
    </row>
  </sheetData>
  <mergeCells count="2">
    <mergeCell ref="K6:P16"/>
    <mergeCell ref="B25:J25"/>
  </mergeCells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1 support</vt:lpstr>
      <vt:lpstr>Effectifs sexe-age 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GRAFF Didier (DR-ARA)</dc:creator>
  <cp:lastModifiedBy>MEYER Pascale (DR-ARA)</cp:lastModifiedBy>
  <cp:lastPrinted>2021-01-18T12:27:51Z</cp:lastPrinted>
  <dcterms:created xsi:type="dcterms:W3CDTF">2020-07-09T08:30:02Z</dcterms:created>
  <dcterms:modified xsi:type="dcterms:W3CDTF">2021-03-15T09:59:58Z</dcterms:modified>
</cp:coreProperties>
</file>