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935" lockStructure="1"/>
  <bookViews>
    <workbookView xWindow="120" yWindow="3960" windowWidth="18920" windowHeight="11020" tabRatio="678" firstSheet="1" activeTab="1"/>
  </bookViews>
  <sheets>
    <sheet name="PDC" sheetId="18" state="hidden" r:id="rId1"/>
    <sheet name="Niveau de revenus ZE" sheetId="21" r:id="rId2"/>
    <sheet name="FILOSOFI" sheetId="23" state="hidden" r:id="rId3"/>
  </sheets>
  <externalReferences>
    <externalReference r:id="rId4"/>
  </externalReferences>
  <definedNames>
    <definedName name="CODE_ZE">[1]PDC!$E$16:$E$54</definedName>
  </definedNames>
  <calcPr calcId="145621"/>
</workbook>
</file>

<file path=xl/calcChain.xml><?xml version="1.0" encoding="utf-8"?>
<calcChain xmlns="http://schemas.openxmlformats.org/spreadsheetml/2006/main">
  <c r="C8" i="21" l="1"/>
  <c r="E6" i="21"/>
  <c r="D6" i="21"/>
  <c r="C6" i="21"/>
  <c r="F41" i="23" l="1"/>
  <c r="F42" i="23"/>
  <c r="F43" i="23"/>
  <c r="F44" i="23"/>
  <c r="F45" i="23"/>
  <c r="F46" i="23"/>
  <c r="F47" i="23"/>
  <c r="F48" i="23"/>
  <c r="F49" i="23"/>
  <c r="F50" i="23"/>
  <c r="F51" i="23"/>
  <c r="E42" i="23"/>
  <c r="E43" i="23"/>
  <c r="E44" i="23"/>
  <c r="E45" i="23"/>
  <c r="E46" i="23"/>
  <c r="E47" i="23"/>
  <c r="E48" i="23"/>
  <c r="E49" i="23"/>
  <c r="E50" i="23"/>
  <c r="E51" i="23"/>
  <c r="E41" i="23"/>
  <c r="F2" i="23"/>
  <c r="F3" i="23"/>
  <c r="F4" i="23"/>
  <c r="F5" i="23"/>
  <c r="F6" i="23"/>
  <c r="F7" i="23"/>
  <c r="F8" i="23"/>
  <c r="F9" i="23"/>
  <c r="F10" i="23"/>
  <c r="F11" i="23"/>
  <c r="F12" i="23"/>
  <c r="F13" i="23"/>
  <c r="F14" i="23"/>
  <c r="F15" i="23"/>
  <c r="F16" i="23"/>
  <c r="F17" i="23"/>
  <c r="F18" i="23"/>
  <c r="F19" i="23"/>
  <c r="F20" i="23"/>
  <c r="F21" i="23"/>
  <c r="F22" i="23"/>
  <c r="F23" i="23"/>
  <c r="F24" i="23"/>
  <c r="F25" i="23"/>
  <c r="F26" i="23"/>
  <c r="F27" i="23"/>
  <c r="F28" i="23"/>
  <c r="F29" i="23"/>
  <c r="F30" i="23"/>
  <c r="F31" i="23"/>
  <c r="F32" i="23"/>
  <c r="F33" i="23"/>
  <c r="F34" i="23"/>
  <c r="F35" i="23"/>
  <c r="F36" i="23"/>
  <c r="F37" i="23"/>
  <c r="F38" i="23"/>
  <c r="F39" i="23"/>
  <c r="F40" i="23"/>
  <c r="E3" i="23"/>
  <c r="E4" i="23"/>
  <c r="E5" i="23"/>
  <c r="E6" i="23"/>
  <c r="E7" i="23"/>
  <c r="E8" i="23"/>
  <c r="E9" i="23"/>
  <c r="E10" i="23"/>
  <c r="E11" i="23"/>
  <c r="E12" i="23"/>
  <c r="E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2" i="23"/>
  <c r="G11" i="21" l="1"/>
  <c r="G10" i="21"/>
  <c r="E8" i="21" l="1"/>
  <c r="F11" i="21" l="1"/>
  <c r="F10" i="21"/>
  <c r="D11" i="21"/>
  <c r="D10" i="21"/>
  <c r="C11" i="21"/>
  <c r="C10" i="21"/>
  <c r="E11" i="21"/>
  <c r="E10" i="21"/>
  <c r="D17" i="18" l="1"/>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16" i="18"/>
</calcChain>
</file>

<file path=xl/sharedStrings.xml><?xml version="1.0" encoding="utf-8"?>
<sst xmlns="http://schemas.openxmlformats.org/spreadsheetml/2006/main" count="520" uniqueCount="300">
  <si>
    <t>NAF38</t>
  </si>
  <si>
    <t xml:space="preserve">Industries extractives </t>
  </si>
  <si>
    <t>Cokéfaction et raffinage</t>
  </si>
  <si>
    <t>Fabrication de denrées alimentaires, de boissons et de produits à base de tabac</t>
  </si>
  <si>
    <t>Fabrication de textiles, industries de l'habillement, industrie du cuir et de la chaussure</t>
  </si>
  <si>
    <t>Fabrication de matériels de transport</t>
  </si>
  <si>
    <t xml:space="preserve">Travail du bois, industries du papier et imprimerie </t>
  </si>
  <si>
    <t>Industrie chimique</t>
  </si>
  <si>
    <t>Industrie pharmaceutique</t>
  </si>
  <si>
    <t>Commerce ; réparation d'automobiles et de motocycles</t>
  </si>
  <si>
    <t>Fabrication de produits en caoutchouc et en plastique ainsi que d'autres produits minéraux non métalliques</t>
  </si>
  <si>
    <t>Métallurgie et fabrication de produits métalliques à l'exception des machines et des équipements</t>
  </si>
  <si>
    <t>Hébergement et restauration</t>
  </si>
  <si>
    <t>Fabrication de produits informatiques, électroniques et optiques</t>
  </si>
  <si>
    <t>Fabrication d'équipements électriques</t>
  </si>
  <si>
    <t>Activités financières et d'assurance</t>
  </si>
  <si>
    <t>Fabrication de machines et équipements n.c.a.</t>
  </si>
  <si>
    <t>Activités immobilières</t>
  </si>
  <si>
    <t>Autres industries manufacturières ; réparation et installation de machines et d'équipements</t>
  </si>
  <si>
    <t>Production et distribution d'électricité, de gaz, de vapeur et d'air conditionné</t>
  </si>
  <si>
    <t>Production et distribution d'eau ; assainissement, gestion des déchets et dépollution</t>
  </si>
  <si>
    <t xml:space="preserve">Construction </t>
  </si>
  <si>
    <t xml:space="preserve">Transports et entreposage </t>
  </si>
  <si>
    <t>Edition, audiovisuel et diffusion</t>
  </si>
  <si>
    <t>Télécommunications</t>
  </si>
  <si>
    <t>Activités informatiques et services d'information</t>
  </si>
  <si>
    <t>Activités juridiques, comptables, de gestion, d'architecture, d'ingénierie, de contrôle et d'analyses techniques</t>
  </si>
  <si>
    <t>Recherche-développement scientifique</t>
  </si>
  <si>
    <t>Autres activités spécialisées, scientifiques et techniques</t>
  </si>
  <si>
    <t>Activités de services administratifs et de soutien</t>
  </si>
  <si>
    <t>Administration publique</t>
  </si>
  <si>
    <t>Enseignement</t>
  </si>
  <si>
    <t>Activités pour la santé humaine</t>
  </si>
  <si>
    <t>Hébergement médico-social et social et action sociale sans hébergement</t>
  </si>
  <si>
    <t>Arts, spectacles et activités récréatives</t>
  </si>
  <si>
    <t xml:space="preserve">Autres activités de services </t>
  </si>
  <si>
    <t>Cadres et professions intellectuelles supérieures</t>
  </si>
  <si>
    <t>Professions intermédiaires</t>
  </si>
  <si>
    <t>Employés</t>
  </si>
  <si>
    <t>Ouvriers</t>
  </si>
  <si>
    <t>Agriculture, sylviculture et pêche</t>
  </si>
  <si>
    <t>Professeurs, professions scientifiques</t>
  </si>
  <si>
    <t>Professions de l'information, des arts et des spectacles</t>
  </si>
  <si>
    <t>Cadres administratifs et commerciaux d'entreprise</t>
  </si>
  <si>
    <t>Ingénieurs et cadres techniques d'entreprise</t>
  </si>
  <si>
    <t>Professeurs des écoles, instituteurs et assimilés</t>
  </si>
  <si>
    <t>Professions intermédiaires de la santé et du travail social</t>
  </si>
  <si>
    <t>Activités des ménages en tant qu'employeurs ; activités indifférenciées des ménages en tant que producteurs de biens et services pour usage propre</t>
  </si>
  <si>
    <t>Clergé, religieux</t>
  </si>
  <si>
    <t>Activités extra-territoriales</t>
  </si>
  <si>
    <t>Professions intermédiaires administratives de la Fonction Publique</t>
  </si>
  <si>
    <t>Professions intermédiaires administratives et commerciales des entreprises</t>
  </si>
  <si>
    <t>Techniciens</t>
  </si>
  <si>
    <t>Contremaîtres, agents de maîtrise</t>
  </si>
  <si>
    <t>Employés civils et agents de service de la Fonction Publique</t>
  </si>
  <si>
    <t>Policiers et militaires</t>
  </si>
  <si>
    <t>Employés administratifs d'entreprise</t>
  </si>
  <si>
    <t>Employés de commerce</t>
  </si>
  <si>
    <t>Personnels des services directs aux particuliers</t>
  </si>
  <si>
    <t>Ouvriers qualifiés de type industriel</t>
  </si>
  <si>
    <t>Ouvriers qualifiés de type artisanal</t>
  </si>
  <si>
    <t>Chauffeurs</t>
  </si>
  <si>
    <t>Ouvriers qualifiés de la manutention, du magasinage et du transport</t>
  </si>
  <si>
    <t>Ouvriers non qualifiés de type industriel</t>
  </si>
  <si>
    <t>Ouvriers non qualifiés de type artisanal</t>
  </si>
  <si>
    <t>Ouvriers agricoles</t>
  </si>
  <si>
    <t>L'emploi dans le secteur privé en Auvergne-Rhône-Alpes</t>
  </si>
  <si>
    <t>Tous secteurs</t>
  </si>
  <si>
    <t>Professions libérales*</t>
  </si>
  <si>
    <t>DEP</t>
  </si>
  <si>
    <t>LIB_DEP</t>
  </si>
  <si>
    <t>01</t>
  </si>
  <si>
    <t>Ain</t>
  </si>
  <si>
    <t>03</t>
  </si>
  <si>
    <t>Allier</t>
  </si>
  <si>
    <t>07</t>
  </si>
  <si>
    <t>Ardèche</t>
  </si>
  <si>
    <t>15</t>
  </si>
  <si>
    <t>Cantal</t>
  </si>
  <si>
    <t>26</t>
  </si>
  <si>
    <t>Drôme</t>
  </si>
  <si>
    <t>38</t>
  </si>
  <si>
    <t>Isère</t>
  </si>
  <si>
    <t>42</t>
  </si>
  <si>
    <t>Loire</t>
  </si>
  <si>
    <t>43</t>
  </si>
  <si>
    <t>Haute-Loire</t>
  </si>
  <si>
    <t>63</t>
  </si>
  <si>
    <t>Puy-de-Dôme</t>
  </si>
  <si>
    <t>69</t>
  </si>
  <si>
    <t>Rhône</t>
  </si>
  <si>
    <t>73</t>
  </si>
  <si>
    <t>Savoie</t>
  </si>
  <si>
    <t>74</t>
  </si>
  <si>
    <t>Haute-Savoie</t>
  </si>
  <si>
    <t>CODE_ZE2020</t>
  </si>
  <si>
    <t>LIB_ZE2020</t>
  </si>
  <si>
    <t>8401</t>
  </si>
  <si>
    <t>Annecy</t>
  </si>
  <si>
    <t>8402</t>
  </si>
  <si>
    <t>Aubenas</t>
  </si>
  <si>
    <t>8403</t>
  </si>
  <si>
    <t>Aurillac</t>
  </si>
  <si>
    <t>8404</t>
  </si>
  <si>
    <t>Belley</t>
  </si>
  <si>
    <t>0055</t>
  </si>
  <si>
    <t>Bollène-Pierrelatte</t>
  </si>
  <si>
    <t>8405</t>
  </si>
  <si>
    <t>Bourg en Bresse</t>
  </si>
  <si>
    <t>8406</t>
  </si>
  <si>
    <t>Bourgoin-Jallieu</t>
  </si>
  <si>
    <t>8407</t>
  </si>
  <si>
    <t>Chambéry</t>
  </si>
  <si>
    <t>8408</t>
  </si>
  <si>
    <t>Clermont-Ferrand</t>
  </si>
  <si>
    <t>8409</t>
  </si>
  <si>
    <t>Grenoble</t>
  </si>
  <si>
    <t>8410</t>
  </si>
  <si>
    <t>Issoire</t>
  </si>
  <si>
    <t>8411</t>
  </si>
  <si>
    <t>La Maurienne</t>
  </si>
  <si>
    <t>8412</t>
  </si>
  <si>
    <t>La Plaine du Forez</t>
  </si>
  <si>
    <t>8413</t>
  </si>
  <si>
    <t>La Tarentaise</t>
  </si>
  <si>
    <t>8414</t>
  </si>
  <si>
    <t>La Vallée de l’Arve</t>
  </si>
  <si>
    <t>8415</t>
  </si>
  <si>
    <t>Le Chablais</t>
  </si>
  <si>
    <t>8416</t>
  </si>
  <si>
    <t>Le Genevois Français</t>
  </si>
  <si>
    <t>8417</t>
  </si>
  <si>
    <t>Le Livradois</t>
  </si>
  <si>
    <t>8418</t>
  </si>
  <si>
    <t>Le Mont Blanc</t>
  </si>
  <si>
    <t>8419</t>
  </si>
  <si>
    <t>Le Puy en Velay</t>
  </si>
  <si>
    <t>8420</t>
  </si>
  <si>
    <t>Les Sources de la Loire</t>
  </si>
  <si>
    <t>8421</t>
  </si>
  <si>
    <t>Lyon</t>
  </si>
  <si>
    <t>0059</t>
  </si>
  <si>
    <t>Mâcon</t>
  </si>
  <si>
    <t>8422</t>
  </si>
  <si>
    <t>Montélimar</t>
  </si>
  <si>
    <t>8423</t>
  </si>
  <si>
    <t>Montluçon</t>
  </si>
  <si>
    <t>8424</t>
  </si>
  <si>
    <t>Moulins</t>
  </si>
  <si>
    <t>8425</t>
  </si>
  <si>
    <t>Oyonnax</t>
  </si>
  <si>
    <t>8426</t>
  </si>
  <si>
    <t>Roanne</t>
  </si>
  <si>
    <t>8427</t>
  </si>
  <si>
    <t>Romans sur Isère</t>
  </si>
  <si>
    <t>8428</t>
  </si>
  <si>
    <t>Saint Etienne</t>
  </si>
  <si>
    <t>8429</t>
  </si>
  <si>
    <t>Saint Flour</t>
  </si>
  <si>
    <t>8430</t>
  </si>
  <si>
    <t>Tarare</t>
  </si>
  <si>
    <t>0063</t>
  </si>
  <si>
    <t>Ussel</t>
  </si>
  <si>
    <t>8431</t>
  </si>
  <si>
    <t>Valence</t>
  </si>
  <si>
    <t>0064</t>
  </si>
  <si>
    <t>Valréas</t>
  </si>
  <si>
    <t>8432</t>
  </si>
  <si>
    <t>Vichy</t>
  </si>
  <si>
    <t>8433</t>
  </si>
  <si>
    <t>Vienne-Annonay</t>
  </si>
  <si>
    <t>8434</t>
  </si>
  <si>
    <t>Villefranche-sur-Saône</t>
  </si>
  <si>
    <t>8435</t>
  </si>
  <si>
    <t>Voiron</t>
  </si>
  <si>
    <t>Choisir une zone d'emploi dans la liste déroulante ci-dessous</t>
  </si>
  <si>
    <t>AZ</t>
  </si>
  <si>
    <t>BZ</t>
  </si>
  <si>
    <t>CA</t>
  </si>
  <si>
    <t>CB</t>
  </si>
  <si>
    <t>CC</t>
  </si>
  <si>
    <t>CE</t>
  </si>
  <si>
    <t>CF</t>
  </si>
  <si>
    <t>CG</t>
  </si>
  <si>
    <t>CH</t>
  </si>
  <si>
    <t>CI</t>
  </si>
  <si>
    <t>CJ</t>
  </si>
  <si>
    <t>CK</t>
  </si>
  <si>
    <t>CL</t>
  </si>
  <si>
    <t>CM</t>
  </si>
  <si>
    <t>DZ</t>
  </si>
  <si>
    <t>EZ</t>
  </si>
  <si>
    <t>FZ</t>
  </si>
  <si>
    <t>GZ</t>
  </si>
  <si>
    <t>HZ</t>
  </si>
  <si>
    <t>IZ</t>
  </si>
  <si>
    <t>JA</t>
  </si>
  <si>
    <t>JB</t>
  </si>
  <si>
    <t>JC</t>
  </si>
  <si>
    <t>KZ</t>
  </si>
  <si>
    <t>LZ</t>
  </si>
  <si>
    <t>MA</t>
  </si>
  <si>
    <t>MB</t>
  </si>
  <si>
    <t>MC</t>
  </si>
  <si>
    <t>NZ</t>
  </si>
  <si>
    <t>OZ</t>
  </si>
  <si>
    <t>PZ</t>
  </si>
  <si>
    <t>QA</t>
  </si>
  <si>
    <t>QB</t>
  </si>
  <si>
    <t>RZ</t>
  </si>
  <si>
    <t>SZ</t>
  </si>
  <si>
    <t>TZ</t>
  </si>
  <si>
    <t>CD</t>
  </si>
  <si>
    <t>UZ</t>
  </si>
  <si>
    <t>LIB_NAF38</t>
  </si>
  <si>
    <t>ARA</t>
  </si>
  <si>
    <t>Construction</t>
  </si>
  <si>
    <t>PCS3</t>
  </si>
  <si>
    <t>LIB_PCS3</t>
  </si>
  <si>
    <t>LIB_PCS1</t>
  </si>
  <si>
    <t>Agriculteurs sur petite exploitation</t>
  </si>
  <si>
    <t>Agriculteurs exploitants</t>
  </si>
  <si>
    <t>Agriculteurs sur moyenne exploitation</t>
  </si>
  <si>
    <t>Agriculteurs sur grande exploitation</t>
  </si>
  <si>
    <t>Artisans</t>
  </si>
  <si>
    <t>Commerçants et assimilés</t>
  </si>
  <si>
    <t>Chefs d'entreprise de 10 salariés ou plus</t>
  </si>
  <si>
    <t>Professions libérales</t>
  </si>
  <si>
    <t>Cadres de la fonction publique</t>
  </si>
  <si>
    <t>Professions intermédiaires de la santé et  du travail social</t>
  </si>
  <si>
    <t>Professions intermédiaires administratives de la fonction publique</t>
  </si>
  <si>
    <t>Employés civils et agents de service de la fonction publique</t>
  </si>
  <si>
    <t>NC</t>
  </si>
  <si>
    <t>31</t>
  </si>
  <si>
    <t>33</t>
  </si>
  <si>
    <t>34</t>
  </si>
  <si>
    <t>35</t>
  </si>
  <si>
    <t>37</t>
  </si>
  <si>
    <t>45</t>
  </si>
  <si>
    <t>46</t>
  </si>
  <si>
    <t>47</t>
  </si>
  <si>
    <t>48</t>
  </si>
  <si>
    <t>52</t>
  </si>
  <si>
    <t>53</t>
  </si>
  <si>
    <t>54</t>
  </si>
  <si>
    <t>55</t>
  </si>
  <si>
    <t>56</t>
  </si>
  <si>
    <t>62</t>
  </si>
  <si>
    <t>64</t>
  </si>
  <si>
    <t>65</t>
  </si>
  <si>
    <t>67</t>
  </si>
  <si>
    <t>68</t>
  </si>
  <si>
    <t>44</t>
  </si>
  <si>
    <t>22</t>
  </si>
  <si>
    <t>LIB_PCS</t>
  </si>
  <si>
    <t>non connu</t>
  </si>
  <si>
    <t>11</t>
  </si>
  <si>
    <t>12</t>
  </si>
  <si>
    <t>13</t>
  </si>
  <si>
    <t>21</t>
  </si>
  <si>
    <t>23</t>
  </si>
  <si>
    <t>Auvergne-Rhône-Alpes</t>
  </si>
  <si>
    <t>Revenu disponible médian* par unité de consommation (€)</t>
  </si>
  <si>
    <t>Taux de pauvreté au seuil de 60% du revenu médian (%)</t>
  </si>
  <si>
    <t>Champ : Ensemble des ménages fiscaux** ordinaires. Sont exclues les personnes sans domicile ou vivant en institution (prison, foyer, maison de retraite…), Auvergne-Rhône-Alpes</t>
  </si>
  <si>
    <r>
      <t xml:space="preserve">* </t>
    </r>
    <r>
      <rPr>
        <b/>
        <i/>
        <sz val="8"/>
        <color theme="1"/>
        <rFont val="Arial"/>
        <family val="2"/>
      </rPr>
      <t xml:space="preserve">Le revenu disponible </t>
    </r>
    <r>
      <rPr>
        <i/>
        <sz val="8"/>
        <color theme="1"/>
        <rFont val="Arial"/>
        <family val="2"/>
      </rPr>
      <t xml:space="preserve">est le revenu à la disposition du ménage pour consommer et épargner. Il comprend les revenus d'activité, indemnités de chômage, retraites et pensions, revenus fonciers, les revenus financiers (imputés pour ceux qui ne sont pas soumis à déclaration : livrets exonérés, PEA, LEP, CEL, PEL, produits d'assurance vie) et les prestations sociales reçues (prestations familiales, minima sociaux et prestations logement). Au total de ces ressources, on déduit les impôts directs (impôt sur le revenu, taxe d'habitation) et les prélèvements sociaux : Contribution Sociale Généralisée (CSG), Contribution au Remboursement de la Dette Sociale (CRDS).
Les aides locales (prestations versées par les mairies, association, etc...) ne sont pas prises en compte pour le calcul du revenu disponible.
</t>
    </r>
    <r>
      <rPr>
        <b/>
        <i/>
        <sz val="8"/>
        <color theme="1"/>
        <rFont val="Arial"/>
        <family val="2"/>
      </rPr>
      <t>Le revenu disponible par unité de consommation (UC)</t>
    </r>
    <r>
      <rPr>
        <i/>
        <sz val="8"/>
        <color theme="1"/>
        <rFont val="Arial"/>
        <family val="2"/>
      </rPr>
      <t xml:space="preserve">, également appelé "niveau de vie", est le revenu disponible par "équivalent adulte". Il est calculé en rapportant le revenu disponible du ménage au nombre d'unités de consommation qui le composent. Toutes les personnes rattachées au même ménage fiscal ont le même revenu disponible par UC (ou niveau de vie).
La médiane est la valeur qui partage une distribution en deux parties égales. Ainsi, pour une distribution de salaires, la médiane est le salaire au-dessous duquel se situent 50 % des salaires. C'est de manière équivalente le salaire au-dessus duquel se situent 50 % des salaires.
</t>
    </r>
  </si>
  <si>
    <t>** Le « ménage fiscal » est un ménage constitué par le regroupement des foyers fiscaux répertoriés dans un même logement. Son existence, une année donnée, tient au fait que coïncident au moins une déclaration indépendante de revenus et l’occupation d’un logement connu à la Taxe d’Habitation. Les ménages constitués de personnes ne disposant pas de leur indépendance fiscale (essentiellement des étudiants) sont comptés dans les ménages où ils déclarent leurs revenus même s'ils occupent un logement indépendant.</t>
  </si>
  <si>
    <t>Sources : INSEE-DGFIP-Cnaf-Cnav-CCMsa - FILOSOFI 2018 - Traitement : Direccte ARA (SESE)</t>
  </si>
  <si>
    <t>CODGEO</t>
  </si>
  <si>
    <t>LIBGEO</t>
  </si>
  <si>
    <t>REVENU MEDIAN 2018</t>
  </si>
  <si>
    <t>TP6018</t>
  </si>
  <si>
    <t>La Vallée de l'Arve</t>
  </si>
  <si>
    <t>Année 2018</t>
  </si>
  <si>
    <t>Niveau de revenus 2018 par zone d'emploi</t>
  </si>
  <si>
    <t>C1</t>
  </si>
  <si>
    <t>C3</t>
  </si>
  <si>
    <t>C4</t>
  </si>
  <si>
    <t>C5</t>
  </si>
  <si>
    <t>DE</t>
  </si>
  <si>
    <t>JZ</t>
  </si>
  <si>
    <t>MN</t>
  </si>
  <si>
    <t>OQ</t>
  </si>
  <si>
    <t>RU</t>
  </si>
  <si>
    <t>C2</t>
  </si>
  <si>
    <t>NAF17</t>
  </si>
  <si>
    <t>LIB_NAF17</t>
  </si>
  <si>
    <t>Industries extractives,  énergie, eau, gestion des déchets et dépollution</t>
  </si>
  <si>
    <t>Fabrication de denrées alimentaires, de boissons et  de produits à base de tabac</t>
  </si>
  <si>
    <t>Fabrication d'équipements électriques, électroniques, informatiques ; fabrication de machines</t>
  </si>
  <si>
    <t>Fabrication d'autres produits industriels</t>
  </si>
  <si>
    <t>Transports et entreposage</t>
  </si>
  <si>
    <t>Information et communication</t>
  </si>
  <si>
    <t>Activités scientifiques et techniques ; services administratifs et de soutien</t>
  </si>
  <si>
    <t>Administration publique, enseignement, santé humaine et action sociale</t>
  </si>
  <si>
    <t>Autres activités de services</t>
  </si>
  <si>
    <t>RANG_RN MEDIAN</t>
  </si>
  <si>
    <t>RANG_TPAUV</t>
  </si>
  <si>
    <t>Rang régional* : du plus élevé au moins élevé</t>
  </si>
  <si>
    <t>Rang régional*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</si>
</sst>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11"/>
      <color theme="1"/>
      <name val="Calibri"/>
      <family val="2"/>
      <scheme val="minor"/>
    </font>
    <font>
      <b/>
      <sz val="18"/>
      <color theme="1"/>
      <name val="Calibri"/>
      <family val="2"/>
      <scheme val="minor"/>
    </font>
    <font>
      <b/>
      <sz val="11"/>
      <name val="Calibri"/>
      <family val="2"/>
      <scheme val="minor"/>
    </font>
    <font>
      <b/>
      <sz val="9"/>
      <name val="Arial"/>
      <family val="2"/>
    </font>
    <font>
      <sz val="9"/>
      <name val="Arial"/>
      <family val="2"/>
    </font>
    <font>
      <sz val="8"/>
      <name val="Arial"/>
      <family val="2"/>
    </font>
    <font>
      <b/>
      <sz val="28"/>
      <color rgb="FFFFC000"/>
      <name val="Calibri"/>
      <family val="2"/>
      <scheme val="minor"/>
    </font>
    <font>
      <b/>
      <sz val="18"/>
      <color rgb="FF00B0F0"/>
      <name val="Calibri"/>
      <family val="2"/>
      <scheme val="minor"/>
    </font>
    <font>
      <sz val="11"/>
      <color rgb="FFFF0000"/>
      <name val="Arial"/>
      <family val="2"/>
    </font>
    <font>
      <sz val="11"/>
      <color theme="1"/>
      <name val="Arial"/>
      <family val="2"/>
    </font>
    <font>
      <sz val="11"/>
      <name val="Calibri"/>
      <family val="2"/>
    </font>
    <font>
      <i/>
      <sz val="8"/>
      <color theme="1"/>
      <name val="Arial"/>
      <family val="2"/>
    </font>
    <font>
      <b/>
      <i/>
      <sz val="8"/>
      <color theme="1"/>
      <name val="Arial"/>
      <family val="2"/>
    </font>
    <font>
      <b/>
      <sz val="16"/>
      <name val="Calibri"/>
      <family val="2"/>
      <scheme val="minor"/>
    </font>
    <font>
      <sz val="11"/>
      <color theme="0"/>
      <name val="Arial"/>
      <family val="2"/>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7" tint="0.59999389629810485"/>
        <bgColor indexed="64"/>
      </patternFill>
    </fill>
    <fill>
      <patternFill patternType="solid">
        <fgColor theme="7" tint="0.79998168889431442"/>
        <bgColor indexed="64"/>
      </patternFill>
    </fill>
  </fills>
  <borders count="17">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2" fillId="0" borderId="0" xfId="0" applyFont="1" applyAlignment="1"/>
    <xf numFmtId="0" fontId="3" fillId="0" borderId="0" xfId="0" applyFont="1"/>
    <xf numFmtId="0" fontId="4" fillId="3" borderId="1" xfId="0" applyFont="1" applyFill="1" applyBorder="1" applyAlignment="1">
      <alignment vertical="top" wrapText="1"/>
    </xf>
    <xf numFmtId="3" fontId="0" fillId="0" borderId="0" xfId="0" applyNumberFormat="1"/>
    <xf numFmtId="0" fontId="7" fillId="0" borderId="0" xfId="0" applyFont="1" applyAlignment="1">
      <alignment vertical="center"/>
    </xf>
    <xf numFmtId="0" fontId="6" fillId="2" borderId="0" xfId="0" applyFont="1" applyFill="1" applyBorder="1" applyAlignment="1">
      <alignment horizontal="left" vertical="top"/>
    </xf>
    <xf numFmtId="0" fontId="0" fillId="0" borderId="0" xfId="0" applyAlignment="1">
      <alignment horizontal="left" vertical="top"/>
    </xf>
    <xf numFmtId="0" fontId="6" fillId="2" borderId="0" xfId="0" applyFont="1" applyFill="1" applyBorder="1" applyAlignment="1">
      <alignment horizontal="left" vertical="center"/>
    </xf>
    <xf numFmtId="0" fontId="0" fillId="0" borderId="0" xfId="0" quotePrefix="1"/>
    <xf numFmtId="0" fontId="9" fillId="0" borderId="0" xfId="0" applyFont="1" applyAlignment="1">
      <alignment vertical="top"/>
    </xf>
    <xf numFmtId="0" fontId="10" fillId="0" borderId="0" xfId="0" applyFont="1"/>
    <xf numFmtId="1" fontId="0" fillId="0" borderId="0" xfId="0" applyNumberFormat="1"/>
    <xf numFmtId="0" fontId="11" fillId="0" borderId="0" xfId="0" applyFont="1"/>
    <xf numFmtId="0" fontId="0" fillId="0" borderId="0" xfId="0" quotePrefix="1" applyAlignment="1">
      <alignment horizontal="left"/>
    </xf>
    <xf numFmtId="0" fontId="4" fillId="3" borderId="4" xfId="0" applyFont="1" applyFill="1" applyBorder="1" applyAlignment="1">
      <alignment vertical="top" wrapText="1"/>
    </xf>
    <xf numFmtId="3" fontId="5" fillId="2" borderId="3" xfId="1" applyNumberFormat="1" applyFont="1" applyFill="1" applyBorder="1" applyAlignment="1">
      <alignment horizontal="center"/>
    </xf>
    <xf numFmtId="164" fontId="5" fillId="2" borderId="9" xfId="1" applyNumberFormat="1" applyFont="1" applyFill="1" applyBorder="1" applyAlignment="1">
      <alignment horizontal="center"/>
    </xf>
    <xf numFmtId="3" fontId="5" fillId="2" borderId="6" xfId="1" applyNumberFormat="1" applyFont="1" applyFill="1" applyBorder="1" applyAlignment="1">
      <alignment horizontal="center"/>
    </xf>
    <xf numFmtId="164" fontId="5" fillId="2" borderId="7" xfId="1" applyNumberFormat="1" applyFont="1" applyFill="1" applyBorder="1" applyAlignment="1">
      <alignment horizontal="center"/>
    </xf>
    <xf numFmtId="0" fontId="4" fillId="2" borderId="2" xfId="0" applyFont="1" applyFill="1" applyBorder="1"/>
    <xf numFmtId="0" fontId="4" fillId="2" borderId="15" xfId="0" applyFont="1" applyFill="1" applyBorder="1"/>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3" fontId="5" fillId="2" borderId="16" xfId="1" applyNumberFormat="1" applyFont="1" applyFill="1" applyBorder="1" applyAlignment="1">
      <alignment horizontal="center"/>
    </xf>
    <xf numFmtId="3" fontId="5" fillId="2" borderId="7" xfId="1" applyNumberFormat="1" applyFont="1" applyFill="1" applyBorder="1" applyAlignment="1">
      <alignment horizontal="center"/>
    </xf>
    <xf numFmtId="164" fontId="5" fillId="2" borderId="0" xfId="1" applyNumberFormat="1" applyFont="1" applyFill="1" applyBorder="1" applyAlignment="1">
      <alignment horizontal="center"/>
    </xf>
    <xf numFmtId="3" fontId="5" fillId="2" borderId="0" xfId="1" applyNumberFormat="1" applyFont="1" applyFill="1" applyBorder="1" applyAlignment="1">
      <alignment horizontal="center"/>
    </xf>
    <xf numFmtId="0" fontId="14" fillId="0" borderId="0" xfId="0" applyFont="1"/>
    <xf numFmtId="17" fontId="15" fillId="0" borderId="0" xfId="0" applyNumberFormat="1" applyFont="1"/>
    <xf numFmtId="0" fontId="12" fillId="0" borderId="0" xfId="0" applyFont="1" applyBorder="1" applyAlignment="1">
      <alignment horizontal="justify" vertical="top" wrapText="1"/>
    </xf>
    <xf numFmtId="0" fontId="12" fillId="0" borderId="0" xfId="0" applyFont="1" applyBorder="1" applyAlignment="1">
      <alignment horizontal="left" vertical="top" wrapText="1"/>
    </xf>
    <xf numFmtId="0" fontId="4" fillId="4" borderId="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8" xfId="0" applyFont="1" applyFill="1" applyBorder="1" applyAlignment="1">
      <alignment horizontal="center" vertical="center" wrapText="1"/>
    </xf>
    <xf numFmtId="17" fontId="4" fillId="4" borderId="8" xfId="0" applyNumberFormat="1" applyFont="1" applyFill="1" applyBorder="1" applyAlignment="1">
      <alignment horizontal="center" vertical="center"/>
    </xf>
    <xf numFmtId="17" fontId="4" fillId="4" borderId="5" xfId="0" applyNumberFormat="1" applyFont="1" applyFill="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864000</xdr:colOff>
      <xdr:row>2</xdr:row>
      <xdr:rowOff>28575</xdr:rowOff>
    </xdr:to>
    <xdr:pic>
      <xdr:nvPicPr>
        <xdr:cNvPr id="2" name="Imag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0"/>
          <a:ext cx="864000" cy="7715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PES/10%20Travail/PRST3/Nouveau%20diagnostic%20territorial/Donn&#233;es%20CARSAT/DIAG_AT_ZE_diffu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s AT par zone d'emploi"/>
      <sheetName val="DONNEES_2012"/>
      <sheetName val="DONNEES_2016_INTERM"/>
      <sheetName val="DONNEES_2016"/>
      <sheetName val="RP2012"/>
      <sheetName val="RP2016"/>
      <sheetName val="PDC"/>
    </sheetNames>
    <sheetDataSet>
      <sheetData sheetId="0" refreshError="1"/>
      <sheetData sheetId="1" refreshError="1"/>
      <sheetData sheetId="2" refreshError="1"/>
      <sheetData sheetId="3" refreshError="1"/>
      <sheetData sheetId="4" refreshError="1"/>
      <sheetData sheetId="5" refreshError="1"/>
      <sheetData sheetId="6">
        <row r="16">
          <cell r="E16" t="str">
            <v>8401</v>
          </cell>
        </row>
        <row r="17">
          <cell r="E17" t="str">
            <v>8402</v>
          </cell>
        </row>
        <row r="18">
          <cell r="E18" t="str">
            <v>8403</v>
          </cell>
        </row>
        <row r="19">
          <cell r="E19" t="str">
            <v>8404</v>
          </cell>
        </row>
        <row r="20">
          <cell r="E20" t="str">
            <v>0055</v>
          </cell>
        </row>
        <row r="21">
          <cell r="E21" t="str">
            <v>8405</v>
          </cell>
        </row>
        <row r="22">
          <cell r="E22" t="str">
            <v>8406</v>
          </cell>
        </row>
        <row r="23">
          <cell r="E23" t="str">
            <v>8407</v>
          </cell>
        </row>
        <row r="24">
          <cell r="E24" t="str">
            <v>8408</v>
          </cell>
        </row>
        <row r="25">
          <cell r="E25" t="str">
            <v>8409</v>
          </cell>
        </row>
        <row r="26">
          <cell r="E26" t="str">
            <v>8410</v>
          </cell>
        </row>
        <row r="27">
          <cell r="E27" t="str">
            <v>8411</v>
          </cell>
        </row>
        <row r="28">
          <cell r="E28" t="str">
            <v>8412</v>
          </cell>
        </row>
        <row r="29">
          <cell r="E29" t="str">
            <v>8413</v>
          </cell>
        </row>
        <row r="30">
          <cell r="E30" t="str">
            <v>8414</v>
          </cell>
        </row>
        <row r="31">
          <cell r="E31" t="str">
            <v>8415</v>
          </cell>
        </row>
        <row r="32">
          <cell r="E32" t="str">
            <v>8416</v>
          </cell>
        </row>
        <row r="33">
          <cell r="E33" t="str">
            <v>8417</v>
          </cell>
        </row>
        <row r="34">
          <cell r="E34" t="str">
            <v>8418</v>
          </cell>
        </row>
        <row r="35">
          <cell r="E35" t="str">
            <v>8419</v>
          </cell>
        </row>
        <row r="36">
          <cell r="E36" t="str">
            <v>8420</v>
          </cell>
        </row>
        <row r="37">
          <cell r="E37" t="str">
            <v>8421</v>
          </cell>
        </row>
        <row r="38">
          <cell r="E38" t="str">
            <v>0059</v>
          </cell>
        </row>
        <row r="39">
          <cell r="E39" t="str">
            <v>8422</v>
          </cell>
        </row>
        <row r="40">
          <cell r="E40" t="str">
            <v>8423</v>
          </cell>
        </row>
        <row r="41">
          <cell r="E41" t="str">
            <v>8424</v>
          </cell>
        </row>
        <row r="42">
          <cell r="E42" t="str">
            <v>8425</v>
          </cell>
        </row>
        <row r="43">
          <cell r="E43" t="str">
            <v>8426</v>
          </cell>
        </row>
        <row r="44">
          <cell r="E44" t="str">
            <v>8427</v>
          </cell>
        </row>
        <row r="45">
          <cell r="E45" t="str">
            <v>8428</v>
          </cell>
        </row>
        <row r="46">
          <cell r="E46" t="str">
            <v>8429</v>
          </cell>
        </row>
        <row r="47">
          <cell r="E47" t="str">
            <v>8430</v>
          </cell>
        </row>
        <row r="48">
          <cell r="E48" t="str">
            <v>0063</v>
          </cell>
        </row>
        <row r="49">
          <cell r="E49" t="str">
            <v>8431</v>
          </cell>
        </row>
        <row r="50">
          <cell r="E50" t="str">
            <v>0064</v>
          </cell>
        </row>
        <row r="51">
          <cell r="E51" t="str">
            <v>8432</v>
          </cell>
        </row>
        <row r="52">
          <cell r="E52" t="str">
            <v>8433</v>
          </cell>
        </row>
        <row r="53">
          <cell r="E53" t="str">
            <v>8434</v>
          </cell>
        </row>
        <row r="54">
          <cell r="E54" t="str">
            <v>8435</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opLeftCell="A14" workbookViewId="0">
      <selection sqref="A1:D54"/>
    </sheetView>
  </sheetViews>
  <sheetFormatPr baseColWidth="10" defaultRowHeight="14.5" x14ac:dyDescent="0.35"/>
  <cols>
    <col min="2" max="2" width="25.54296875" customWidth="1"/>
    <col min="4" max="4" width="16.7265625" customWidth="1"/>
    <col min="7" max="7" width="98.26953125" customWidth="1"/>
    <col min="10" max="10" width="23.54296875" customWidth="1"/>
    <col min="11" max="11" width="63.26953125" customWidth="1"/>
  </cols>
  <sheetData>
    <row r="1" spans="1:12" ht="15" x14ac:dyDescent="0.25">
      <c r="A1" t="s">
        <v>69</v>
      </c>
      <c r="B1" t="s">
        <v>70</v>
      </c>
      <c r="F1" t="s">
        <v>0</v>
      </c>
      <c r="G1" t="s">
        <v>214</v>
      </c>
      <c r="I1" t="s">
        <v>217</v>
      </c>
      <c r="J1" t="s">
        <v>218</v>
      </c>
      <c r="K1" t="s">
        <v>254</v>
      </c>
      <c r="L1" t="s">
        <v>219</v>
      </c>
    </row>
    <row r="2" spans="1:12" x14ac:dyDescent="0.35">
      <c r="A2" t="s">
        <v>71</v>
      </c>
      <c r="B2" t="s">
        <v>72</v>
      </c>
      <c r="F2" t="s">
        <v>176</v>
      </c>
      <c r="G2" t="s">
        <v>40</v>
      </c>
      <c r="H2" s="13"/>
      <c r="I2" s="14" t="s">
        <v>256</v>
      </c>
      <c r="J2" t="s">
        <v>220</v>
      </c>
      <c r="K2" t="s">
        <v>221</v>
      </c>
      <c r="L2" t="s">
        <v>221</v>
      </c>
    </row>
    <row r="3" spans="1:12" ht="15" x14ac:dyDescent="0.25">
      <c r="A3" t="s">
        <v>73</v>
      </c>
      <c r="B3" t="s">
        <v>74</v>
      </c>
      <c r="F3" t="s">
        <v>177</v>
      </c>
      <c r="G3" t="s">
        <v>1</v>
      </c>
      <c r="I3" s="14" t="s">
        <v>257</v>
      </c>
      <c r="J3" t="s">
        <v>222</v>
      </c>
      <c r="K3" t="s">
        <v>221</v>
      </c>
      <c r="L3" t="s">
        <v>221</v>
      </c>
    </row>
    <row r="4" spans="1:12" x14ac:dyDescent="0.35">
      <c r="A4" t="s">
        <v>75</v>
      </c>
      <c r="B4" t="s">
        <v>76</v>
      </c>
      <c r="F4" t="s">
        <v>178</v>
      </c>
      <c r="G4" t="s">
        <v>3</v>
      </c>
      <c r="I4" s="14" t="s">
        <v>258</v>
      </c>
      <c r="J4" t="s">
        <v>223</v>
      </c>
      <c r="K4" t="s">
        <v>221</v>
      </c>
      <c r="L4" t="s">
        <v>221</v>
      </c>
    </row>
    <row r="5" spans="1:12" ht="15" x14ac:dyDescent="0.25">
      <c r="A5" t="s">
        <v>77</v>
      </c>
      <c r="B5" t="s">
        <v>78</v>
      </c>
      <c r="F5" t="s">
        <v>179</v>
      </c>
      <c r="G5" t="s">
        <v>4</v>
      </c>
      <c r="I5" s="14" t="s">
        <v>259</v>
      </c>
      <c r="J5" t="s">
        <v>224</v>
      </c>
      <c r="K5" t="s">
        <v>224</v>
      </c>
      <c r="L5" t="s">
        <v>224</v>
      </c>
    </row>
    <row r="6" spans="1:12" x14ac:dyDescent="0.35">
      <c r="A6" t="s">
        <v>79</v>
      </c>
      <c r="B6" t="s">
        <v>80</v>
      </c>
      <c r="F6" t="s">
        <v>180</v>
      </c>
      <c r="G6" t="s">
        <v>6</v>
      </c>
      <c r="I6" s="14" t="s">
        <v>253</v>
      </c>
      <c r="J6" t="s">
        <v>225</v>
      </c>
      <c r="K6" t="s">
        <v>225</v>
      </c>
      <c r="L6" t="s">
        <v>225</v>
      </c>
    </row>
    <row r="7" spans="1:12" x14ac:dyDescent="0.35">
      <c r="A7" t="s">
        <v>81</v>
      </c>
      <c r="B7" t="s">
        <v>82</v>
      </c>
      <c r="F7" t="s">
        <v>212</v>
      </c>
      <c r="G7" t="s">
        <v>2</v>
      </c>
      <c r="I7" s="14" t="s">
        <v>260</v>
      </c>
      <c r="J7" t="s">
        <v>226</v>
      </c>
      <c r="K7" t="s">
        <v>226</v>
      </c>
      <c r="L7" t="s">
        <v>226</v>
      </c>
    </row>
    <row r="8" spans="1:12" x14ac:dyDescent="0.35">
      <c r="A8" t="s">
        <v>83</v>
      </c>
      <c r="B8" t="s">
        <v>84</v>
      </c>
      <c r="F8" t="s">
        <v>181</v>
      </c>
      <c r="G8" t="s">
        <v>7</v>
      </c>
      <c r="I8" s="9" t="s">
        <v>233</v>
      </c>
      <c r="J8" t="s">
        <v>227</v>
      </c>
      <c r="K8" t="s">
        <v>68</v>
      </c>
      <c r="L8" t="s">
        <v>36</v>
      </c>
    </row>
    <row r="9" spans="1:12" x14ac:dyDescent="0.35">
      <c r="A9" t="s">
        <v>85</v>
      </c>
      <c r="B9" t="s">
        <v>86</v>
      </c>
      <c r="F9" t="s">
        <v>182</v>
      </c>
      <c r="G9" t="s">
        <v>8</v>
      </c>
      <c r="I9" s="9" t="s">
        <v>234</v>
      </c>
      <c r="J9" t="s">
        <v>228</v>
      </c>
      <c r="K9" t="s">
        <v>228</v>
      </c>
      <c r="L9" t="s">
        <v>36</v>
      </c>
    </row>
    <row r="10" spans="1:12" x14ac:dyDescent="0.35">
      <c r="A10" t="s">
        <v>87</v>
      </c>
      <c r="B10" t="s">
        <v>88</v>
      </c>
      <c r="F10" t="s">
        <v>183</v>
      </c>
      <c r="G10" t="s">
        <v>10</v>
      </c>
      <c r="I10" s="9" t="s">
        <v>235</v>
      </c>
      <c r="J10" t="s">
        <v>41</v>
      </c>
      <c r="K10" t="s">
        <v>41</v>
      </c>
      <c r="L10" t="s">
        <v>36</v>
      </c>
    </row>
    <row r="11" spans="1:12" x14ac:dyDescent="0.35">
      <c r="A11" t="s">
        <v>89</v>
      </c>
      <c r="B11" t="s">
        <v>90</v>
      </c>
      <c r="F11" t="s">
        <v>184</v>
      </c>
      <c r="G11" t="s">
        <v>11</v>
      </c>
      <c r="I11" s="9" t="s">
        <v>236</v>
      </c>
      <c r="J11" t="s">
        <v>42</v>
      </c>
      <c r="K11" t="s">
        <v>42</v>
      </c>
      <c r="L11" t="s">
        <v>36</v>
      </c>
    </row>
    <row r="12" spans="1:12" x14ac:dyDescent="0.35">
      <c r="A12" t="s">
        <v>91</v>
      </c>
      <c r="B12" t="s">
        <v>92</v>
      </c>
      <c r="F12" t="s">
        <v>185</v>
      </c>
      <c r="G12" t="s">
        <v>13</v>
      </c>
      <c r="I12" t="s">
        <v>237</v>
      </c>
      <c r="J12" t="s">
        <v>43</v>
      </c>
      <c r="K12" t="s">
        <v>43</v>
      </c>
      <c r="L12" t="s">
        <v>36</v>
      </c>
    </row>
    <row r="13" spans="1:12" x14ac:dyDescent="0.35">
      <c r="A13" t="s">
        <v>93</v>
      </c>
      <c r="B13" t="s">
        <v>94</v>
      </c>
      <c r="F13" t="s">
        <v>186</v>
      </c>
      <c r="G13" t="s">
        <v>14</v>
      </c>
      <c r="I13" t="s">
        <v>81</v>
      </c>
      <c r="J13" t="s">
        <v>44</v>
      </c>
      <c r="K13" t="s">
        <v>44</v>
      </c>
      <c r="L13" t="s">
        <v>36</v>
      </c>
    </row>
    <row r="14" spans="1:12" x14ac:dyDescent="0.35">
      <c r="F14" t="s">
        <v>187</v>
      </c>
      <c r="G14" t="s">
        <v>16</v>
      </c>
      <c r="I14" t="s">
        <v>83</v>
      </c>
      <c r="J14" t="s">
        <v>45</v>
      </c>
      <c r="K14" t="s">
        <v>45</v>
      </c>
      <c r="L14" t="s">
        <v>37</v>
      </c>
    </row>
    <row r="15" spans="1:12" x14ac:dyDescent="0.35">
      <c r="A15" t="s">
        <v>95</v>
      </c>
      <c r="B15" t="s">
        <v>96</v>
      </c>
      <c r="C15" t="s">
        <v>69</v>
      </c>
      <c r="D15" t="s">
        <v>70</v>
      </c>
      <c r="F15" t="s">
        <v>188</v>
      </c>
      <c r="G15" t="s">
        <v>5</v>
      </c>
      <c r="I15" t="s">
        <v>85</v>
      </c>
      <c r="J15" t="s">
        <v>229</v>
      </c>
      <c r="K15" t="s">
        <v>46</v>
      </c>
      <c r="L15" t="s">
        <v>37</v>
      </c>
    </row>
    <row r="16" spans="1:12" x14ac:dyDescent="0.35">
      <c r="A16" t="s">
        <v>97</v>
      </c>
      <c r="B16" t="s">
        <v>98</v>
      </c>
      <c r="C16" s="9" t="s">
        <v>93</v>
      </c>
      <c r="D16" t="str">
        <f>INDEX($A$1:$B$13,MATCH($C16,$A$2:$A$13,0)+1,MATCH($D$15,$A$1:$B$1,0))</f>
        <v>Haute-Savoie</v>
      </c>
      <c r="F16" t="s">
        <v>189</v>
      </c>
      <c r="G16" t="s">
        <v>18</v>
      </c>
      <c r="H16" s="9"/>
      <c r="I16" s="9" t="s">
        <v>252</v>
      </c>
      <c r="J16" t="s">
        <v>48</v>
      </c>
      <c r="K16" t="s">
        <v>48</v>
      </c>
      <c r="L16" t="s">
        <v>37</v>
      </c>
    </row>
    <row r="17" spans="1:12" x14ac:dyDescent="0.35">
      <c r="A17" t="s">
        <v>99</v>
      </c>
      <c r="B17" t="s">
        <v>100</v>
      </c>
      <c r="C17" s="9" t="s">
        <v>75</v>
      </c>
      <c r="D17" t="str">
        <f t="shared" ref="D17:D54" si="0">INDEX($A$1:$B$13,MATCH($C17,$A$2:$A$13,0)+1,MATCH($D$15,$A$1:$B$1,0))</f>
        <v>Ardèche</v>
      </c>
      <c r="F17" t="s">
        <v>190</v>
      </c>
      <c r="G17" t="s">
        <v>19</v>
      </c>
      <c r="I17" t="s">
        <v>238</v>
      </c>
      <c r="J17" t="s">
        <v>230</v>
      </c>
      <c r="K17" t="s">
        <v>50</v>
      </c>
      <c r="L17" t="s">
        <v>37</v>
      </c>
    </row>
    <row r="18" spans="1:12" x14ac:dyDescent="0.35">
      <c r="A18" t="s">
        <v>101</v>
      </c>
      <c r="B18" t="s">
        <v>102</v>
      </c>
      <c r="C18" s="9" t="s">
        <v>77</v>
      </c>
      <c r="D18" t="str">
        <f t="shared" si="0"/>
        <v>Cantal</v>
      </c>
      <c r="F18" t="s">
        <v>191</v>
      </c>
      <c r="G18" t="s">
        <v>20</v>
      </c>
      <c r="I18" t="s">
        <v>239</v>
      </c>
      <c r="J18" t="s">
        <v>51</v>
      </c>
      <c r="K18" t="s">
        <v>51</v>
      </c>
      <c r="L18" t="s">
        <v>37</v>
      </c>
    </row>
    <row r="19" spans="1:12" x14ac:dyDescent="0.35">
      <c r="A19" t="s">
        <v>103</v>
      </c>
      <c r="B19" t="s">
        <v>104</v>
      </c>
      <c r="C19" s="9" t="s">
        <v>71</v>
      </c>
      <c r="D19" t="str">
        <f t="shared" si="0"/>
        <v>Ain</v>
      </c>
      <c r="F19" t="s">
        <v>192</v>
      </c>
      <c r="G19" t="s">
        <v>21</v>
      </c>
      <c r="I19" t="s">
        <v>240</v>
      </c>
      <c r="J19" t="s">
        <v>52</v>
      </c>
      <c r="K19" t="s">
        <v>52</v>
      </c>
      <c r="L19" t="s">
        <v>37</v>
      </c>
    </row>
    <row r="20" spans="1:12" x14ac:dyDescent="0.35">
      <c r="A20" t="s">
        <v>105</v>
      </c>
      <c r="B20" t="s">
        <v>106</v>
      </c>
      <c r="C20" s="9" t="s">
        <v>79</v>
      </c>
      <c r="D20" t="str">
        <f t="shared" si="0"/>
        <v>Drôme</v>
      </c>
      <c r="F20" t="s">
        <v>193</v>
      </c>
      <c r="G20" t="s">
        <v>9</v>
      </c>
      <c r="I20" t="s">
        <v>241</v>
      </c>
      <c r="J20" t="s">
        <v>53</v>
      </c>
      <c r="K20" t="s">
        <v>53</v>
      </c>
      <c r="L20" t="s">
        <v>37</v>
      </c>
    </row>
    <row r="21" spans="1:12" x14ac:dyDescent="0.35">
      <c r="A21" t="s">
        <v>107</v>
      </c>
      <c r="B21" t="s">
        <v>108</v>
      </c>
      <c r="C21" s="9" t="s">
        <v>71</v>
      </c>
      <c r="D21" t="str">
        <f t="shared" si="0"/>
        <v>Ain</v>
      </c>
      <c r="F21" t="s">
        <v>194</v>
      </c>
      <c r="G21" t="s">
        <v>22</v>
      </c>
      <c r="I21" t="s">
        <v>242</v>
      </c>
      <c r="J21" t="s">
        <v>231</v>
      </c>
      <c r="K21" t="s">
        <v>54</v>
      </c>
      <c r="L21" t="s">
        <v>38</v>
      </c>
    </row>
    <row r="22" spans="1:12" x14ac:dyDescent="0.35">
      <c r="A22" t="s">
        <v>109</v>
      </c>
      <c r="B22" t="s">
        <v>110</v>
      </c>
      <c r="C22" s="9" t="s">
        <v>81</v>
      </c>
      <c r="D22" t="str">
        <f t="shared" si="0"/>
        <v>Isère</v>
      </c>
      <c r="F22" t="s">
        <v>195</v>
      </c>
      <c r="G22" t="s">
        <v>12</v>
      </c>
      <c r="I22" t="s">
        <v>243</v>
      </c>
      <c r="J22" t="s">
        <v>55</v>
      </c>
      <c r="K22" t="s">
        <v>55</v>
      </c>
      <c r="L22" t="s">
        <v>38</v>
      </c>
    </row>
    <row r="23" spans="1:12" x14ac:dyDescent="0.35">
      <c r="A23" t="s">
        <v>111</v>
      </c>
      <c r="B23" t="s">
        <v>112</v>
      </c>
      <c r="C23" s="9" t="s">
        <v>91</v>
      </c>
      <c r="D23" t="str">
        <f t="shared" si="0"/>
        <v>Savoie</v>
      </c>
      <c r="F23" t="s">
        <v>196</v>
      </c>
      <c r="G23" t="s">
        <v>23</v>
      </c>
      <c r="I23" t="s">
        <v>244</v>
      </c>
      <c r="J23" t="s">
        <v>56</v>
      </c>
      <c r="K23" t="s">
        <v>56</v>
      </c>
      <c r="L23" t="s">
        <v>38</v>
      </c>
    </row>
    <row r="24" spans="1:12" x14ac:dyDescent="0.35">
      <c r="A24" t="s">
        <v>113</v>
      </c>
      <c r="B24" t="s">
        <v>114</v>
      </c>
      <c r="C24" s="9" t="s">
        <v>87</v>
      </c>
      <c r="D24" t="str">
        <f t="shared" si="0"/>
        <v>Puy-de-Dôme</v>
      </c>
      <c r="F24" t="s">
        <v>197</v>
      </c>
      <c r="G24" t="s">
        <v>24</v>
      </c>
      <c r="I24" t="s">
        <v>245</v>
      </c>
      <c r="J24" t="s">
        <v>57</v>
      </c>
      <c r="K24" t="s">
        <v>57</v>
      </c>
      <c r="L24" t="s">
        <v>38</v>
      </c>
    </row>
    <row r="25" spans="1:12" x14ac:dyDescent="0.35">
      <c r="A25" t="s">
        <v>115</v>
      </c>
      <c r="B25" t="s">
        <v>116</v>
      </c>
      <c r="C25" s="9" t="s">
        <v>81</v>
      </c>
      <c r="D25" t="str">
        <f t="shared" si="0"/>
        <v>Isère</v>
      </c>
      <c r="F25" t="s">
        <v>198</v>
      </c>
      <c r="G25" t="s">
        <v>25</v>
      </c>
      <c r="I25" t="s">
        <v>246</v>
      </c>
      <c r="J25" t="s">
        <v>58</v>
      </c>
      <c r="K25" t="s">
        <v>58</v>
      </c>
      <c r="L25" t="s">
        <v>38</v>
      </c>
    </row>
    <row r="26" spans="1:12" x14ac:dyDescent="0.35">
      <c r="A26" t="s">
        <v>117</v>
      </c>
      <c r="B26" t="s">
        <v>118</v>
      </c>
      <c r="C26" s="9" t="s">
        <v>87</v>
      </c>
      <c r="D26" t="str">
        <f t="shared" si="0"/>
        <v>Puy-de-Dôme</v>
      </c>
      <c r="F26" t="s">
        <v>199</v>
      </c>
      <c r="G26" t="s">
        <v>15</v>
      </c>
      <c r="I26" t="s">
        <v>247</v>
      </c>
      <c r="J26" t="s">
        <v>59</v>
      </c>
      <c r="K26" t="s">
        <v>59</v>
      </c>
      <c r="L26" t="s">
        <v>39</v>
      </c>
    </row>
    <row r="27" spans="1:12" x14ac:dyDescent="0.35">
      <c r="A27" t="s">
        <v>119</v>
      </c>
      <c r="B27" t="s">
        <v>120</v>
      </c>
      <c r="C27" s="9" t="s">
        <v>91</v>
      </c>
      <c r="D27" t="str">
        <f t="shared" si="0"/>
        <v>Savoie</v>
      </c>
      <c r="F27" t="s">
        <v>200</v>
      </c>
      <c r="G27" t="s">
        <v>17</v>
      </c>
      <c r="I27" t="s">
        <v>87</v>
      </c>
      <c r="J27" t="s">
        <v>60</v>
      </c>
      <c r="K27" t="s">
        <v>60</v>
      </c>
      <c r="L27" t="s">
        <v>39</v>
      </c>
    </row>
    <row r="28" spans="1:12" x14ac:dyDescent="0.35">
      <c r="A28" t="s">
        <v>121</v>
      </c>
      <c r="B28" t="s">
        <v>122</v>
      </c>
      <c r="C28" s="9" t="s">
        <v>83</v>
      </c>
      <c r="D28" t="str">
        <f t="shared" si="0"/>
        <v>Loire</v>
      </c>
      <c r="F28" t="s">
        <v>201</v>
      </c>
      <c r="G28" t="s">
        <v>26</v>
      </c>
      <c r="I28" t="s">
        <v>248</v>
      </c>
      <c r="J28" t="s">
        <v>61</v>
      </c>
      <c r="K28" t="s">
        <v>61</v>
      </c>
      <c r="L28" t="s">
        <v>39</v>
      </c>
    </row>
    <row r="29" spans="1:12" x14ac:dyDescent="0.35">
      <c r="A29" t="s">
        <v>123</v>
      </c>
      <c r="B29" t="s">
        <v>124</v>
      </c>
      <c r="C29" s="9" t="s">
        <v>91</v>
      </c>
      <c r="D29" t="str">
        <f t="shared" si="0"/>
        <v>Savoie</v>
      </c>
      <c r="F29" t="s">
        <v>202</v>
      </c>
      <c r="G29" t="s">
        <v>27</v>
      </c>
      <c r="I29" t="s">
        <v>249</v>
      </c>
      <c r="J29" t="s">
        <v>62</v>
      </c>
      <c r="K29" t="s">
        <v>62</v>
      </c>
      <c r="L29" t="s">
        <v>39</v>
      </c>
    </row>
    <row r="30" spans="1:12" x14ac:dyDescent="0.35">
      <c r="A30" t="s">
        <v>125</v>
      </c>
      <c r="B30" t="s">
        <v>126</v>
      </c>
      <c r="C30" s="9" t="s">
        <v>93</v>
      </c>
      <c r="D30" t="str">
        <f t="shared" si="0"/>
        <v>Haute-Savoie</v>
      </c>
      <c r="F30" t="s">
        <v>203</v>
      </c>
      <c r="G30" t="s">
        <v>28</v>
      </c>
      <c r="I30" t="s">
        <v>250</v>
      </c>
      <c r="J30" t="s">
        <v>63</v>
      </c>
      <c r="K30" t="s">
        <v>63</v>
      </c>
      <c r="L30" t="s">
        <v>39</v>
      </c>
    </row>
    <row r="31" spans="1:12" x14ac:dyDescent="0.35">
      <c r="A31" t="s">
        <v>127</v>
      </c>
      <c r="B31" t="s">
        <v>128</v>
      </c>
      <c r="C31" s="9" t="s">
        <v>93</v>
      </c>
      <c r="D31" t="str">
        <f t="shared" si="0"/>
        <v>Haute-Savoie</v>
      </c>
      <c r="F31" t="s">
        <v>204</v>
      </c>
      <c r="G31" t="s">
        <v>29</v>
      </c>
      <c r="I31" t="s">
        <v>251</v>
      </c>
      <c r="J31" t="s">
        <v>64</v>
      </c>
      <c r="K31" t="s">
        <v>64</v>
      </c>
      <c r="L31" t="s">
        <v>39</v>
      </c>
    </row>
    <row r="32" spans="1:12" x14ac:dyDescent="0.35">
      <c r="A32" t="s">
        <v>129</v>
      </c>
      <c r="B32" t="s">
        <v>130</v>
      </c>
      <c r="C32" s="9" t="s">
        <v>93</v>
      </c>
      <c r="D32" t="str">
        <f t="shared" si="0"/>
        <v>Haute-Savoie</v>
      </c>
      <c r="F32" t="s">
        <v>205</v>
      </c>
      <c r="G32" t="s">
        <v>30</v>
      </c>
      <c r="I32" t="s">
        <v>89</v>
      </c>
      <c r="J32" t="s">
        <v>65</v>
      </c>
      <c r="K32" t="s">
        <v>65</v>
      </c>
      <c r="L32" t="s">
        <v>39</v>
      </c>
    </row>
    <row r="33" spans="1:12" ht="15" x14ac:dyDescent="0.25">
      <c r="A33" t="s">
        <v>131</v>
      </c>
      <c r="B33" t="s">
        <v>132</v>
      </c>
      <c r="C33" s="9" t="s">
        <v>87</v>
      </c>
      <c r="D33" t="str">
        <f t="shared" si="0"/>
        <v>Puy-de-Dôme</v>
      </c>
      <c r="F33" t="s">
        <v>206</v>
      </c>
      <c r="G33" t="s">
        <v>31</v>
      </c>
      <c r="I33" s="13" t="s">
        <v>232</v>
      </c>
      <c r="J33" t="s">
        <v>255</v>
      </c>
      <c r="K33" t="s">
        <v>255</v>
      </c>
      <c r="L33" t="s">
        <v>255</v>
      </c>
    </row>
    <row r="34" spans="1:12" x14ac:dyDescent="0.35">
      <c r="A34" t="s">
        <v>133</v>
      </c>
      <c r="B34" t="s">
        <v>134</v>
      </c>
      <c r="C34" s="9" t="s">
        <v>93</v>
      </c>
      <c r="D34" t="str">
        <f t="shared" si="0"/>
        <v>Haute-Savoie</v>
      </c>
      <c r="F34" t="s">
        <v>207</v>
      </c>
      <c r="G34" t="s">
        <v>32</v>
      </c>
    </row>
    <row r="35" spans="1:12" x14ac:dyDescent="0.35">
      <c r="A35" t="s">
        <v>135</v>
      </c>
      <c r="B35" t="s">
        <v>136</v>
      </c>
      <c r="C35" s="9" t="s">
        <v>85</v>
      </c>
      <c r="D35" t="str">
        <f t="shared" si="0"/>
        <v>Haute-Loire</v>
      </c>
      <c r="F35" t="s">
        <v>208</v>
      </c>
      <c r="G35" t="s">
        <v>33</v>
      </c>
    </row>
    <row r="36" spans="1:12" x14ac:dyDescent="0.35">
      <c r="A36" t="s">
        <v>137</v>
      </c>
      <c r="B36" t="s">
        <v>138</v>
      </c>
      <c r="C36" s="9" t="s">
        <v>85</v>
      </c>
      <c r="D36" t="str">
        <f t="shared" si="0"/>
        <v>Haute-Loire</v>
      </c>
      <c r="F36" t="s">
        <v>209</v>
      </c>
      <c r="G36" t="s">
        <v>34</v>
      </c>
    </row>
    <row r="37" spans="1:12" x14ac:dyDescent="0.35">
      <c r="A37" t="s">
        <v>139</v>
      </c>
      <c r="B37" t="s">
        <v>140</v>
      </c>
      <c r="C37" s="9" t="s">
        <v>89</v>
      </c>
      <c r="D37" t="str">
        <f t="shared" si="0"/>
        <v>Rhône</v>
      </c>
      <c r="F37" t="s">
        <v>210</v>
      </c>
      <c r="G37" t="s">
        <v>35</v>
      </c>
    </row>
    <row r="38" spans="1:12" x14ac:dyDescent="0.35">
      <c r="A38" t="s">
        <v>141</v>
      </c>
      <c r="B38" t="s">
        <v>142</v>
      </c>
      <c r="C38" s="9" t="s">
        <v>71</v>
      </c>
      <c r="D38" t="str">
        <f t="shared" si="0"/>
        <v>Ain</v>
      </c>
      <c r="F38" t="s">
        <v>211</v>
      </c>
      <c r="G38" t="s">
        <v>47</v>
      </c>
    </row>
    <row r="39" spans="1:12" x14ac:dyDescent="0.35">
      <c r="A39" t="s">
        <v>143</v>
      </c>
      <c r="B39" t="s">
        <v>144</v>
      </c>
      <c r="C39" s="9" t="s">
        <v>79</v>
      </c>
      <c r="D39" t="str">
        <f t="shared" si="0"/>
        <v>Drôme</v>
      </c>
      <c r="F39" t="s">
        <v>213</v>
      </c>
      <c r="G39" t="s">
        <v>49</v>
      </c>
    </row>
    <row r="40" spans="1:12" x14ac:dyDescent="0.35">
      <c r="A40" t="s">
        <v>145</v>
      </c>
      <c r="B40" t="s">
        <v>146</v>
      </c>
      <c r="C40" s="9" t="s">
        <v>73</v>
      </c>
      <c r="D40" t="str">
        <f t="shared" si="0"/>
        <v>Allier</v>
      </c>
      <c r="F40" t="s">
        <v>67</v>
      </c>
      <c r="G40" t="s">
        <v>67</v>
      </c>
    </row>
    <row r="41" spans="1:12" x14ac:dyDescent="0.35">
      <c r="A41" t="s">
        <v>147</v>
      </c>
      <c r="B41" t="s">
        <v>148</v>
      </c>
      <c r="C41" s="9" t="s">
        <v>73</v>
      </c>
      <c r="D41" t="str">
        <f t="shared" si="0"/>
        <v>Allier</v>
      </c>
    </row>
    <row r="42" spans="1:12" x14ac:dyDescent="0.35">
      <c r="A42" t="s">
        <v>149</v>
      </c>
      <c r="B42" t="s">
        <v>150</v>
      </c>
      <c r="C42" s="9" t="s">
        <v>71</v>
      </c>
      <c r="D42" t="str">
        <f t="shared" si="0"/>
        <v>Ain</v>
      </c>
      <c r="F42" t="s">
        <v>285</v>
      </c>
      <c r="G42" t="s">
        <v>286</v>
      </c>
    </row>
    <row r="43" spans="1:12" x14ac:dyDescent="0.35">
      <c r="A43" t="s">
        <v>151</v>
      </c>
      <c r="B43" t="s">
        <v>152</v>
      </c>
      <c r="C43" s="9" t="s">
        <v>83</v>
      </c>
      <c r="D43" t="str">
        <f t="shared" si="0"/>
        <v>Loire</v>
      </c>
      <c r="F43" t="s">
        <v>176</v>
      </c>
      <c r="G43" t="s">
        <v>40</v>
      </c>
    </row>
    <row r="44" spans="1:12" x14ac:dyDescent="0.35">
      <c r="A44" t="s">
        <v>153</v>
      </c>
      <c r="B44" t="s">
        <v>154</v>
      </c>
      <c r="C44" s="9" t="s">
        <v>79</v>
      </c>
      <c r="D44" t="str">
        <f t="shared" si="0"/>
        <v>Drôme</v>
      </c>
      <c r="F44" t="s">
        <v>279</v>
      </c>
      <c r="G44" t="s">
        <v>287</v>
      </c>
    </row>
    <row r="45" spans="1:12" x14ac:dyDescent="0.35">
      <c r="A45" t="s">
        <v>155</v>
      </c>
      <c r="B45" t="s">
        <v>156</v>
      </c>
      <c r="C45" s="9" t="s">
        <v>83</v>
      </c>
      <c r="D45" t="str">
        <f t="shared" si="0"/>
        <v>Loire</v>
      </c>
      <c r="F45" t="s">
        <v>275</v>
      </c>
      <c r="G45" t="s">
        <v>288</v>
      </c>
    </row>
    <row r="46" spans="1:12" x14ac:dyDescent="0.35">
      <c r="A46" t="s">
        <v>157</v>
      </c>
      <c r="B46" t="s">
        <v>158</v>
      </c>
      <c r="C46" s="9" t="s">
        <v>77</v>
      </c>
      <c r="D46" t="str">
        <f t="shared" si="0"/>
        <v>Cantal</v>
      </c>
      <c r="F46" t="s">
        <v>284</v>
      </c>
      <c r="G46" t="s">
        <v>2</v>
      </c>
    </row>
    <row r="47" spans="1:12" x14ac:dyDescent="0.35">
      <c r="A47" t="s">
        <v>159</v>
      </c>
      <c r="B47" t="s">
        <v>160</v>
      </c>
      <c r="C47" s="9" t="s">
        <v>89</v>
      </c>
      <c r="D47" t="str">
        <f t="shared" si="0"/>
        <v>Rhône</v>
      </c>
      <c r="F47" t="s">
        <v>276</v>
      </c>
      <c r="G47" t="s">
        <v>289</v>
      </c>
    </row>
    <row r="48" spans="1:12" x14ac:dyDescent="0.35">
      <c r="A48" t="s">
        <v>161</v>
      </c>
      <c r="B48" t="s">
        <v>162</v>
      </c>
      <c r="C48" s="9" t="s">
        <v>77</v>
      </c>
      <c r="D48" t="str">
        <f t="shared" si="0"/>
        <v>Cantal</v>
      </c>
      <c r="F48" t="s">
        <v>277</v>
      </c>
      <c r="G48" t="s">
        <v>5</v>
      </c>
    </row>
    <row r="49" spans="1:7" x14ac:dyDescent="0.35">
      <c r="A49" t="s">
        <v>163</v>
      </c>
      <c r="B49" t="s">
        <v>164</v>
      </c>
      <c r="C49" s="9" t="s">
        <v>79</v>
      </c>
      <c r="D49" t="str">
        <f t="shared" si="0"/>
        <v>Drôme</v>
      </c>
      <c r="F49" t="s">
        <v>278</v>
      </c>
      <c r="G49" t="s">
        <v>290</v>
      </c>
    </row>
    <row r="50" spans="1:7" x14ac:dyDescent="0.35">
      <c r="A50" t="s">
        <v>165</v>
      </c>
      <c r="B50" t="s">
        <v>166</v>
      </c>
      <c r="C50" s="9" t="s">
        <v>79</v>
      </c>
      <c r="D50" t="str">
        <f t="shared" si="0"/>
        <v>Drôme</v>
      </c>
      <c r="F50" t="s">
        <v>192</v>
      </c>
      <c r="G50" t="s">
        <v>216</v>
      </c>
    </row>
    <row r="51" spans="1:7" x14ac:dyDescent="0.35">
      <c r="A51" t="s">
        <v>167</v>
      </c>
      <c r="B51" t="s">
        <v>168</v>
      </c>
      <c r="C51" s="9" t="s">
        <v>73</v>
      </c>
      <c r="D51" t="str">
        <f t="shared" si="0"/>
        <v>Allier</v>
      </c>
      <c r="F51" t="s">
        <v>193</v>
      </c>
      <c r="G51" t="s">
        <v>9</v>
      </c>
    </row>
    <row r="52" spans="1:7" x14ac:dyDescent="0.35">
      <c r="A52" t="s">
        <v>169</v>
      </c>
      <c r="B52" t="s">
        <v>170</v>
      </c>
      <c r="C52" s="9" t="s">
        <v>75</v>
      </c>
      <c r="D52" t="str">
        <f t="shared" si="0"/>
        <v>Ardèche</v>
      </c>
      <c r="F52" t="s">
        <v>194</v>
      </c>
      <c r="G52" t="s">
        <v>291</v>
      </c>
    </row>
    <row r="53" spans="1:7" x14ac:dyDescent="0.35">
      <c r="A53" t="s">
        <v>171</v>
      </c>
      <c r="B53" t="s">
        <v>172</v>
      </c>
      <c r="C53" s="9" t="s">
        <v>89</v>
      </c>
      <c r="D53" t="str">
        <f t="shared" si="0"/>
        <v>Rhône</v>
      </c>
      <c r="F53" t="s">
        <v>195</v>
      </c>
      <c r="G53" t="s">
        <v>12</v>
      </c>
    </row>
    <row r="54" spans="1:7" x14ac:dyDescent="0.35">
      <c r="A54" t="s">
        <v>173</v>
      </c>
      <c r="B54" t="s">
        <v>174</v>
      </c>
      <c r="C54" s="9" t="s">
        <v>81</v>
      </c>
      <c r="D54" t="str">
        <f t="shared" si="0"/>
        <v>Isère</v>
      </c>
      <c r="F54" t="s">
        <v>280</v>
      </c>
      <c r="G54" t="s">
        <v>292</v>
      </c>
    </row>
    <row r="55" spans="1:7" x14ac:dyDescent="0.35">
      <c r="F55" t="s">
        <v>199</v>
      </c>
      <c r="G55" t="s">
        <v>15</v>
      </c>
    </row>
    <row r="56" spans="1:7" x14ac:dyDescent="0.35">
      <c r="F56" t="s">
        <v>200</v>
      </c>
      <c r="G56" t="s">
        <v>17</v>
      </c>
    </row>
    <row r="57" spans="1:7" x14ac:dyDescent="0.35">
      <c r="F57" t="s">
        <v>281</v>
      </c>
      <c r="G57" t="s">
        <v>293</v>
      </c>
    </row>
    <row r="58" spans="1:7" x14ac:dyDescent="0.35">
      <c r="F58" t="s">
        <v>282</v>
      </c>
      <c r="G58" t="s">
        <v>294</v>
      </c>
    </row>
    <row r="59" spans="1:7" x14ac:dyDescent="0.35">
      <c r="F59" t="s">
        <v>283</v>
      </c>
      <c r="G59" t="s">
        <v>295</v>
      </c>
    </row>
    <row r="60" spans="1:7" x14ac:dyDescent="0.35">
      <c r="F60" t="s">
        <v>67</v>
      </c>
      <c r="G60" t="s">
        <v>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8"/>
  <sheetViews>
    <sheetView showGridLines="0" tabSelected="1" zoomScaleNormal="100" workbookViewId="0">
      <selection activeCell="B6" sqref="B6"/>
    </sheetView>
  </sheetViews>
  <sheetFormatPr baseColWidth="10" defaultRowHeight="14.5" x14ac:dyDescent="0.35"/>
  <cols>
    <col min="1" max="1" width="6.26953125" customWidth="1"/>
    <col min="2" max="2" width="47.7265625" customWidth="1"/>
    <col min="3" max="3" width="14.453125" customWidth="1"/>
    <col min="4" max="4" width="12.26953125" customWidth="1"/>
    <col min="5" max="5" width="13.7265625" customWidth="1"/>
    <col min="6" max="6" width="13.08984375" customWidth="1"/>
    <col min="7" max="7" width="12.81640625" customWidth="1"/>
  </cols>
  <sheetData>
    <row r="1" spans="2:15" ht="44.25" customHeight="1" thickBot="1" x14ac:dyDescent="0.6">
      <c r="B1" s="5"/>
      <c r="C1" s="37" t="s">
        <v>66</v>
      </c>
      <c r="D1" s="38"/>
      <c r="E1" s="38"/>
      <c r="F1" s="38"/>
      <c r="G1" s="39"/>
      <c r="H1" s="1"/>
      <c r="I1" s="1"/>
      <c r="J1" s="1"/>
      <c r="K1" s="1"/>
      <c r="L1" s="1"/>
      <c r="M1" s="1"/>
      <c r="N1" s="1"/>
      <c r="O1" s="1"/>
    </row>
    <row r="4" spans="2:15" ht="18.75" customHeight="1" x14ac:dyDescent="0.35">
      <c r="B4" s="2" t="s">
        <v>274</v>
      </c>
    </row>
    <row r="5" spans="2:15" ht="21.75" customHeight="1" x14ac:dyDescent="0.35">
      <c r="B5" s="10" t="s">
        <v>175</v>
      </c>
      <c r="C5" s="11"/>
      <c r="D5" s="11"/>
      <c r="E5" s="11"/>
    </row>
    <row r="6" spans="2:15" ht="21" x14ac:dyDescent="0.5">
      <c r="B6" s="28" t="s">
        <v>98</v>
      </c>
      <c r="C6" s="29" t="str">
        <f>INDEX(PDC!$A$16:$D$54,MATCH($B$6,PDC!$B$16:$B$54,0),1)</f>
        <v>8401</v>
      </c>
      <c r="D6" s="29" t="str">
        <f>INDEX(PDC!$A$16:$D$54,MATCH($B$6,PDC!$B$16:$B$54,0),4)</f>
        <v>Haute-Savoie</v>
      </c>
      <c r="E6" s="29" t="str">
        <f>INDEX(PDC!$A$16:$D$54,MATCH($B$6,PDC!$B$16:$B$54,0),3)</f>
        <v>74</v>
      </c>
    </row>
    <row r="7" spans="2:15" ht="15" thickBot="1" x14ac:dyDescent="0.4">
      <c r="B7" s="2"/>
    </row>
    <row r="8" spans="2:15" ht="46" customHeight="1" x14ac:dyDescent="0.35">
      <c r="B8" s="20" t="s">
        <v>273</v>
      </c>
      <c r="C8" s="34" t="str">
        <f>"Zone d'emploi
 "&amp;B6</f>
        <v>Zone d'emploi
 Annecy</v>
      </c>
      <c r="D8" s="32"/>
      <c r="E8" s="35" t="str">
        <f>D6</f>
        <v>Haute-Savoie</v>
      </c>
      <c r="F8" s="36"/>
      <c r="G8" s="32" t="s">
        <v>261</v>
      </c>
    </row>
    <row r="9" spans="2:15" ht="15.5" customHeight="1" x14ac:dyDescent="0.35">
      <c r="B9" s="21"/>
      <c r="C9" s="22"/>
      <c r="D9" s="23" t="s">
        <v>299</v>
      </c>
      <c r="E9" s="22"/>
      <c r="F9" s="23" t="s">
        <v>299</v>
      </c>
      <c r="G9" s="33"/>
    </row>
    <row r="10" spans="2:15" ht="15" customHeight="1" x14ac:dyDescent="0.35">
      <c r="B10" s="3" t="s">
        <v>262</v>
      </c>
      <c r="C10" s="16">
        <f>INDEX(FILOSOFI!$A$1:$D$52,MATCH('Niveau de revenus ZE'!$C$6,FILOSOFI!$A:$A,0),3)</f>
        <v>25920</v>
      </c>
      <c r="D10" s="24">
        <f>INDEX(FILOSOFI!$A$1:$F$52,MATCH('Niveau de revenus ZE'!$C$6,FILOSOFI!$A:$A,0),5)</f>
        <v>3</v>
      </c>
      <c r="E10" s="16">
        <f>INDEX(FILOSOFI!$A$1:$D$52,MATCH('Niveau de revenus ZE'!$E$6,FILOSOFI!$A:$A,0),3)</f>
        <v>26600</v>
      </c>
      <c r="F10" s="18">
        <f>INDEX(FILOSOFI!$A$1:$F$52,MATCH('Niveau de revenus ZE'!$E$6,FILOSOFI!$A:$A,0),5)</f>
        <v>1</v>
      </c>
      <c r="G10" s="18">
        <f>INDEX(FILOSOFI!$A$1:$D$52,MATCH("ARA",FILOSOFI!$A:$A,0),3)</f>
        <v>22480</v>
      </c>
    </row>
    <row r="11" spans="2:15" ht="15" thickBot="1" x14ac:dyDescent="0.4">
      <c r="B11" s="15" t="s">
        <v>263</v>
      </c>
      <c r="C11" s="17">
        <f>INDEX(FILOSOFI!$A$1:$D$52,MATCH('Niveau de revenus ZE'!$C$6,FILOSOFI!$A:$A,0),4)</f>
        <v>7.5</v>
      </c>
      <c r="D11" s="25">
        <f>INDEX(FILOSOFI!$A$1:$F$52,MATCH('Niveau de revenus ZE'!$C$6,FILOSOFI!$A:$A,0),6)</f>
        <v>39</v>
      </c>
      <c r="E11" s="17">
        <f>INDEX(FILOSOFI!$A$1:$D$52,MATCH('Niveau de revenus ZE'!$E$6,FILOSOFI!$A:$A,0),4)</f>
        <v>8.9</v>
      </c>
      <c r="F11" s="25">
        <f>INDEX(FILOSOFI!$A$1:$F$52,MATCH('Niveau de revenus ZE'!$E$6,FILOSOFI!$A:$A,0),6)</f>
        <v>11</v>
      </c>
      <c r="G11" s="19">
        <f>INDEX(FILOSOFI!$A$1:$D$52,MATCH("ARA",FILOSOFI!$A:$A,0),4)</f>
        <v>12.7</v>
      </c>
    </row>
    <row r="12" spans="2:15" x14ac:dyDescent="0.35">
      <c r="B12" s="8" t="s">
        <v>298</v>
      </c>
      <c r="C12" s="26"/>
      <c r="D12" s="27"/>
      <c r="E12" s="26"/>
      <c r="F12" s="27"/>
      <c r="G12" s="26"/>
    </row>
    <row r="13" spans="2:15" x14ac:dyDescent="0.35">
      <c r="B13" s="8" t="s">
        <v>267</v>
      </c>
      <c r="C13" s="12"/>
      <c r="D13" s="7"/>
      <c r="E13" s="4"/>
    </row>
    <row r="14" spans="2:15" x14ac:dyDescent="0.35">
      <c r="B14" s="8" t="s">
        <v>264</v>
      </c>
      <c r="E14" s="4"/>
    </row>
    <row r="15" spans="2:15" x14ac:dyDescent="0.35">
      <c r="B15" s="6"/>
    </row>
    <row r="16" spans="2:15" x14ac:dyDescent="0.35">
      <c r="B16" s="6"/>
    </row>
    <row r="17" spans="2:7" ht="14.5" customHeight="1" x14ac:dyDescent="0.35">
      <c r="B17" s="30" t="s">
        <v>265</v>
      </c>
    </row>
    <row r="18" spans="2:7" ht="196.5" customHeight="1" x14ac:dyDescent="0.35">
      <c r="B18" s="30"/>
      <c r="D18" s="31" t="s">
        <v>266</v>
      </c>
      <c r="E18" s="31"/>
      <c r="F18" s="31"/>
      <c r="G18" s="31"/>
    </row>
  </sheetData>
  <mergeCells count="6">
    <mergeCell ref="C1:G1"/>
    <mergeCell ref="B17:B18"/>
    <mergeCell ref="D18:G18"/>
    <mergeCell ref="G8:G9"/>
    <mergeCell ref="C8:D8"/>
    <mergeCell ref="E8:F8"/>
  </mergeCells>
  <pageMargins left="0.25" right="0.25" top="0.75" bottom="0.75" header="0.3" footer="0.3"/>
  <pageSetup paperSize="9" scale="9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PDC!$B$16:$B$54</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election activeCell="F53" sqref="F53"/>
    </sheetView>
  </sheetViews>
  <sheetFormatPr baseColWidth="10" defaultRowHeight="14.5" x14ac:dyDescent="0.35"/>
  <cols>
    <col min="3" max="3" width="16.54296875" customWidth="1"/>
  </cols>
  <sheetData>
    <row r="1" spans="1:6" x14ac:dyDescent="0.35">
      <c r="A1" t="s">
        <v>268</v>
      </c>
      <c r="B1" t="s">
        <v>269</v>
      </c>
      <c r="C1" t="s">
        <v>270</v>
      </c>
      <c r="D1" t="s">
        <v>271</v>
      </c>
      <c r="E1" t="s">
        <v>296</v>
      </c>
      <c r="F1" t="s">
        <v>297</v>
      </c>
    </row>
    <row r="2" spans="1:6" x14ac:dyDescent="0.35">
      <c r="A2" t="s">
        <v>97</v>
      </c>
      <c r="B2" t="s">
        <v>98</v>
      </c>
      <c r="C2">
        <v>25920</v>
      </c>
      <c r="D2">
        <v>7.5</v>
      </c>
      <c r="E2">
        <f>RANK(C2,C$2:C$40)</f>
        <v>3</v>
      </c>
      <c r="F2">
        <f>RANK(D2,D$2:D$40)</f>
        <v>39</v>
      </c>
    </row>
    <row r="3" spans="1:6" x14ac:dyDescent="0.35">
      <c r="A3" t="s">
        <v>99</v>
      </c>
      <c r="B3" t="s">
        <v>100</v>
      </c>
      <c r="C3">
        <v>20220</v>
      </c>
      <c r="D3">
        <v>16.7</v>
      </c>
      <c r="E3">
        <f t="shared" ref="E3:F40" si="0">RANK(C3,C$2:C$40)</f>
        <v>34</v>
      </c>
      <c r="F3">
        <f t="shared" si="0"/>
        <v>4</v>
      </c>
    </row>
    <row r="4" spans="1:6" x14ac:dyDescent="0.35">
      <c r="A4" t="s">
        <v>101</v>
      </c>
      <c r="B4" t="s">
        <v>102</v>
      </c>
      <c r="C4">
        <v>21000</v>
      </c>
      <c r="D4">
        <v>12</v>
      </c>
      <c r="E4">
        <f t="shared" si="0"/>
        <v>21</v>
      </c>
      <c r="F4">
        <f t="shared" si="0"/>
        <v>23</v>
      </c>
    </row>
    <row r="5" spans="1:6" x14ac:dyDescent="0.35">
      <c r="A5" t="s">
        <v>103</v>
      </c>
      <c r="B5" t="s">
        <v>104</v>
      </c>
      <c r="C5">
        <v>21940</v>
      </c>
      <c r="D5">
        <v>10.8</v>
      </c>
      <c r="E5">
        <f t="shared" si="0"/>
        <v>16</v>
      </c>
      <c r="F5">
        <f t="shared" si="0"/>
        <v>30</v>
      </c>
    </row>
    <row r="6" spans="1:6" x14ac:dyDescent="0.35">
      <c r="A6" t="s">
        <v>107</v>
      </c>
      <c r="B6" t="s">
        <v>108</v>
      </c>
      <c r="C6">
        <v>22440</v>
      </c>
      <c r="D6">
        <v>10.3</v>
      </c>
      <c r="E6">
        <f t="shared" si="0"/>
        <v>14</v>
      </c>
      <c r="F6">
        <f t="shared" si="0"/>
        <v>32</v>
      </c>
    </row>
    <row r="7" spans="1:6" x14ac:dyDescent="0.35">
      <c r="A7" t="s">
        <v>109</v>
      </c>
      <c r="B7" t="s">
        <v>110</v>
      </c>
      <c r="C7">
        <v>22140</v>
      </c>
      <c r="D7">
        <v>11.3</v>
      </c>
      <c r="E7">
        <f t="shared" si="0"/>
        <v>15</v>
      </c>
      <c r="F7">
        <f t="shared" si="0"/>
        <v>25</v>
      </c>
    </row>
    <row r="8" spans="1:6" x14ac:dyDescent="0.35">
      <c r="A8" t="s">
        <v>111</v>
      </c>
      <c r="B8" t="s">
        <v>112</v>
      </c>
      <c r="C8">
        <v>23530</v>
      </c>
      <c r="D8">
        <v>10.1</v>
      </c>
      <c r="E8">
        <f t="shared" si="0"/>
        <v>6</v>
      </c>
      <c r="F8">
        <f t="shared" si="0"/>
        <v>33</v>
      </c>
    </row>
    <row r="9" spans="1:6" x14ac:dyDescent="0.35">
      <c r="A9" t="s">
        <v>113</v>
      </c>
      <c r="B9" t="s">
        <v>114</v>
      </c>
      <c r="C9">
        <v>22550</v>
      </c>
      <c r="D9">
        <v>12.5</v>
      </c>
      <c r="E9">
        <f t="shared" si="0"/>
        <v>13</v>
      </c>
      <c r="F9">
        <f t="shared" si="0"/>
        <v>20</v>
      </c>
    </row>
    <row r="10" spans="1:6" x14ac:dyDescent="0.35">
      <c r="A10" t="s">
        <v>115</v>
      </c>
      <c r="B10" t="s">
        <v>116</v>
      </c>
      <c r="C10">
        <v>23450</v>
      </c>
      <c r="D10">
        <v>12.1</v>
      </c>
      <c r="E10">
        <f t="shared" si="0"/>
        <v>7</v>
      </c>
      <c r="F10">
        <f t="shared" si="0"/>
        <v>21</v>
      </c>
    </row>
    <row r="11" spans="1:6" x14ac:dyDescent="0.35">
      <c r="A11" t="s">
        <v>117</v>
      </c>
      <c r="B11" t="s">
        <v>118</v>
      </c>
      <c r="C11">
        <v>20750</v>
      </c>
      <c r="D11">
        <v>13.2</v>
      </c>
      <c r="E11">
        <f t="shared" si="0"/>
        <v>28</v>
      </c>
      <c r="F11">
        <f t="shared" si="0"/>
        <v>18</v>
      </c>
    </row>
    <row r="12" spans="1:6" x14ac:dyDescent="0.35">
      <c r="A12" t="s">
        <v>119</v>
      </c>
      <c r="B12" t="s">
        <v>120</v>
      </c>
      <c r="C12">
        <v>22610</v>
      </c>
      <c r="D12">
        <v>8.8000000000000007</v>
      </c>
      <c r="E12">
        <f t="shared" si="0"/>
        <v>12</v>
      </c>
      <c r="F12">
        <f t="shared" si="0"/>
        <v>38</v>
      </c>
    </row>
    <row r="13" spans="1:6" x14ac:dyDescent="0.35">
      <c r="A13" t="s">
        <v>121</v>
      </c>
      <c r="B13" t="s">
        <v>122</v>
      </c>
      <c r="C13">
        <v>21040</v>
      </c>
      <c r="D13">
        <v>10.9</v>
      </c>
      <c r="E13">
        <f t="shared" si="0"/>
        <v>20</v>
      </c>
      <c r="F13">
        <f t="shared" si="0"/>
        <v>28</v>
      </c>
    </row>
    <row r="14" spans="1:6" x14ac:dyDescent="0.35">
      <c r="A14" t="s">
        <v>123</v>
      </c>
      <c r="B14" t="s">
        <v>124</v>
      </c>
      <c r="C14">
        <v>22680</v>
      </c>
      <c r="D14">
        <v>10.5</v>
      </c>
      <c r="E14">
        <f t="shared" si="0"/>
        <v>10</v>
      </c>
      <c r="F14">
        <f t="shared" si="0"/>
        <v>31</v>
      </c>
    </row>
    <row r="15" spans="1:6" x14ac:dyDescent="0.35">
      <c r="A15" t="s">
        <v>125</v>
      </c>
      <c r="B15" t="s">
        <v>272</v>
      </c>
      <c r="C15">
        <v>24150</v>
      </c>
      <c r="D15">
        <v>9.8000000000000007</v>
      </c>
      <c r="E15">
        <f t="shared" si="0"/>
        <v>4</v>
      </c>
      <c r="F15">
        <f t="shared" si="0"/>
        <v>34</v>
      </c>
    </row>
    <row r="16" spans="1:6" x14ac:dyDescent="0.35">
      <c r="A16" t="s">
        <v>127</v>
      </c>
      <c r="B16" t="s">
        <v>128</v>
      </c>
      <c r="C16">
        <v>26300</v>
      </c>
      <c r="D16">
        <v>9.1</v>
      </c>
      <c r="E16">
        <f t="shared" si="0"/>
        <v>2</v>
      </c>
      <c r="F16">
        <f t="shared" si="0"/>
        <v>36</v>
      </c>
    </row>
    <row r="17" spans="1:6" x14ac:dyDescent="0.35">
      <c r="A17" t="s">
        <v>129</v>
      </c>
      <c r="B17" t="s">
        <v>130</v>
      </c>
      <c r="C17">
        <v>31060</v>
      </c>
      <c r="D17">
        <v>10.9</v>
      </c>
      <c r="E17">
        <f t="shared" si="0"/>
        <v>1</v>
      </c>
      <c r="F17">
        <f t="shared" si="0"/>
        <v>28</v>
      </c>
    </row>
    <row r="18" spans="1:6" x14ac:dyDescent="0.35">
      <c r="A18" t="s">
        <v>131</v>
      </c>
      <c r="B18" t="s">
        <v>132</v>
      </c>
      <c r="C18">
        <v>20000</v>
      </c>
      <c r="D18">
        <v>15.9</v>
      </c>
      <c r="E18">
        <f t="shared" si="0"/>
        <v>36</v>
      </c>
      <c r="F18">
        <f t="shared" si="0"/>
        <v>7</v>
      </c>
    </row>
    <row r="19" spans="1:6" x14ac:dyDescent="0.35">
      <c r="A19" t="s">
        <v>133</v>
      </c>
      <c r="B19" t="s">
        <v>134</v>
      </c>
      <c r="C19">
        <v>23720</v>
      </c>
      <c r="D19">
        <v>9.1</v>
      </c>
      <c r="E19">
        <f t="shared" si="0"/>
        <v>5</v>
      </c>
      <c r="F19">
        <f t="shared" si="0"/>
        <v>36</v>
      </c>
    </row>
    <row r="20" spans="1:6" x14ac:dyDescent="0.35">
      <c r="A20" t="s">
        <v>135</v>
      </c>
      <c r="B20" t="s">
        <v>136</v>
      </c>
      <c r="C20">
        <v>20380</v>
      </c>
      <c r="D20">
        <v>13.8</v>
      </c>
      <c r="E20">
        <f t="shared" si="0"/>
        <v>32</v>
      </c>
      <c r="F20">
        <f t="shared" si="0"/>
        <v>14</v>
      </c>
    </row>
    <row r="21" spans="1:6" x14ac:dyDescent="0.35">
      <c r="A21" t="s">
        <v>137</v>
      </c>
      <c r="B21" t="s">
        <v>138</v>
      </c>
      <c r="C21">
        <v>20820</v>
      </c>
      <c r="D21">
        <v>11.1</v>
      </c>
      <c r="E21">
        <f t="shared" si="0"/>
        <v>25</v>
      </c>
      <c r="F21">
        <f t="shared" si="0"/>
        <v>26</v>
      </c>
    </row>
    <row r="22" spans="1:6" x14ac:dyDescent="0.35">
      <c r="A22" t="s">
        <v>139</v>
      </c>
      <c r="B22" t="s">
        <v>140</v>
      </c>
      <c r="C22">
        <v>23410</v>
      </c>
      <c r="D22">
        <v>13.6</v>
      </c>
      <c r="E22">
        <f t="shared" si="0"/>
        <v>8</v>
      </c>
      <c r="F22">
        <f t="shared" si="0"/>
        <v>15</v>
      </c>
    </row>
    <row r="23" spans="1:6" x14ac:dyDescent="0.35">
      <c r="A23" t="s">
        <v>143</v>
      </c>
      <c r="B23" t="s">
        <v>144</v>
      </c>
      <c r="C23">
        <v>20890</v>
      </c>
      <c r="D23">
        <v>16</v>
      </c>
      <c r="E23">
        <f t="shared" si="0"/>
        <v>23</v>
      </c>
      <c r="F23">
        <f t="shared" si="0"/>
        <v>6</v>
      </c>
    </row>
    <row r="24" spans="1:6" x14ac:dyDescent="0.35">
      <c r="A24" t="s">
        <v>145</v>
      </c>
      <c r="B24" t="s">
        <v>146</v>
      </c>
      <c r="C24">
        <v>20080</v>
      </c>
      <c r="D24">
        <v>16.5</v>
      </c>
      <c r="E24">
        <f t="shared" si="0"/>
        <v>35</v>
      </c>
      <c r="F24">
        <f t="shared" si="0"/>
        <v>5</v>
      </c>
    </row>
    <row r="25" spans="1:6" x14ac:dyDescent="0.35">
      <c r="A25" t="s">
        <v>147</v>
      </c>
      <c r="B25" t="s">
        <v>148</v>
      </c>
      <c r="C25">
        <v>20490</v>
      </c>
      <c r="D25">
        <v>14.7</v>
      </c>
      <c r="E25">
        <f t="shared" si="0"/>
        <v>30</v>
      </c>
      <c r="F25">
        <f t="shared" si="0"/>
        <v>11</v>
      </c>
    </row>
    <row r="26" spans="1:6" x14ac:dyDescent="0.35">
      <c r="A26" t="s">
        <v>149</v>
      </c>
      <c r="B26" t="s">
        <v>150</v>
      </c>
      <c r="C26">
        <v>20330</v>
      </c>
      <c r="D26">
        <v>17.3</v>
      </c>
      <c r="E26">
        <f t="shared" si="0"/>
        <v>33</v>
      </c>
      <c r="F26">
        <f t="shared" si="0"/>
        <v>2</v>
      </c>
    </row>
    <row r="27" spans="1:6" x14ac:dyDescent="0.35">
      <c r="A27" t="s">
        <v>151</v>
      </c>
      <c r="B27" t="s">
        <v>152</v>
      </c>
      <c r="C27">
        <v>20640</v>
      </c>
      <c r="D27">
        <v>13.6</v>
      </c>
      <c r="E27">
        <f t="shared" si="0"/>
        <v>29</v>
      </c>
      <c r="F27">
        <f t="shared" si="0"/>
        <v>15</v>
      </c>
    </row>
    <row r="28" spans="1:6" x14ac:dyDescent="0.35">
      <c r="A28" t="s">
        <v>153</v>
      </c>
      <c r="B28" t="s">
        <v>154</v>
      </c>
      <c r="C28">
        <v>20980</v>
      </c>
      <c r="D28">
        <v>14.3</v>
      </c>
      <c r="E28">
        <f t="shared" si="0"/>
        <v>22</v>
      </c>
      <c r="F28">
        <f t="shared" si="0"/>
        <v>12</v>
      </c>
    </row>
    <row r="29" spans="1:6" x14ac:dyDescent="0.35">
      <c r="A29" t="s">
        <v>155</v>
      </c>
      <c r="B29" t="s">
        <v>156</v>
      </c>
      <c r="C29">
        <v>20770</v>
      </c>
      <c r="D29">
        <v>15.9</v>
      </c>
      <c r="E29">
        <f t="shared" si="0"/>
        <v>27</v>
      </c>
      <c r="F29">
        <f t="shared" si="0"/>
        <v>7</v>
      </c>
    </row>
    <row r="30" spans="1:6" x14ac:dyDescent="0.35">
      <c r="A30" t="s">
        <v>157</v>
      </c>
      <c r="B30" t="s">
        <v>158</v>
      </c>
      <c r="C30">
        <v>19960</v>
      </c>
      <c r="D30">
        <v>14</v>
      </c>
      <c r="E30">
        <f t="shared" si="0"/>
        <v>37</v>
      </c>
      <c r="F30">
        <f t="shared" si="0"/>
        <v>13</v>
      </c>
    </row>
    <row r="31" spans="1:6" x14ac:dyDescent="0.35">
      <c r="A31" t="s">
        <v>159</v>
      </c>
      <c r="B31" t="s">
        <v>160</v>
      </c>
      <c r="C31">
        <v>20860</v>
      </c>
      <c r="D31">
        <v>12.1</v>
      </c>
      <c r="E31">
        <f t="shared" si="0"/>
        <v>24</v>
      </c>
      <c r="F31">
        <f t="shared" si="0"/>
        <v>21</v>
      </c>
    </row>
    <row r="32" spans="1:6" x14ac:dyDescent="0.35">
      <c r="A32" t="s">
        <v>163</v>
      </c>
      <c r="B32" t="s">
        <v>164</v>
      </c>
      <c r="C32">
        <v>21490</v>
      </c>
      <c r="D32">
        <v>13.4</v>
      </c>
      <c r="E32">
        <f t="shared" si="0"/>
        <v>18</v>
      </c>
      <c r="F32">
        <f t="shared" si="0"/>
        <v>17</v>
      </c>
    </row>
    <row r="33" spans="1:6" x14ac:dyDescent="0.35">
      <c r="A33" t="s">
        <v>167</v>
      </c>
      <c r="B33" t="s">
        <v>168</v>
      </c>
      <c r="C33">
        <v>20420</v>
      </c>
      <c r="D33">
        <v>15.2</v>
      </c>
      <c r="E33">
        <f t="shared" si="0"/>
        <v>31</v>
      </c>
      <c r="F33">
        <f t="shared" si="0"/>
        <v>9</v>
      </c>
    </row>
    <row r="34" spans="1:6" x14ac:dyDescent="0.35">
      <c r="A34" t="s">
        <v>169</v>
      </c>
      <c r="B34" t="s">
        <v>170</v>
      </c>
      <c r="C34">
        <v>21350</v>
      </c>
      <c r="D34">
        <v>13.2</v>
      </c>
      <c r="E34">
        <f t="shared" si="0"/>
        <v>19</v>
      </c>
      <c r="F34">
        <f t="shared" si="0"/>
        <v>18</v>
      </c>
    </row>
    <row r="35" spans="1:6" x14ac:dyDescent="0.35">
      <c r="A35" t="s">
        <v>171</v>
      </c>
      <c r="B35" t="s">
        <v>172</v>
      </c>
      <c r="C35">
        <v>22750</v>
      </c>
      <c r="D35">
        <v>11.1</v>
      </c>
      <c r="E35">
        <f t="shared" si="0"/>
        <v>9</v>
      </c>
      <c r="F35">
        <f t="shared" si="0"/>
        <v>26</v>
      </c>
    </row>
    <row r="36" spans="1:6" x14ac:dyDescent="0.35">
      <c r="A36" t="s">
        <v>173</v>
      </c>
      <c r="B36" t="s">
        <v>174</v>
      </c>
      <c r="C36">
        <v>22650</v>
      </c>
      <c r="D36">
        <v>9.6999999999999993</v>
      </c>
      <c r="E36">
        <f t="shared" si="0"/>
        <v>11</v>
      </c>
      <c r="F36">
        <f t="shared" si="0"/>
        <v>35</v>
      </c>
    </row>
    <row r="37" spans="1:6" x14ac:dyDescent="0.35">
      <c r="A37" t="s">
        <v>105</v>
      </c>
      <c r="B37" t="s">
        <v>106</v>
      </c>
      <c r="C37">
        <v>20800</v>
      </c>
      <c r="D37">
        <v>16.8</v>
      </c>
      <c r="E37">
        <f t="shared" si="0"/>
        <v>26</v>
      </c>
      <c r="F37">
        <f t="shared" si="0"/>
        <v>3</v>
      </c>
    </row>
    <row r="38" spans="1:6" x14ac:dyDescent="0.35">
      <c r="A38" t="s">
        <v>141</v>
      </c>
      <c r="B38" t="s">
        <v>142</v>
      </c>
      <c r="C38">
        <v>21820</v>
      </c>
      <c r="D38">
        <v>11.5</v>
      </c>
      <c r="E38">
        <f t="shared" si="0"/>
        <v>17</v>
      </c>
      <c r="F38">
        <f t="shared" si="0"/>
        <v>24</v>
      </c>
    </row>
    <row r="39" spans="1:6" x14ac:dyDescent="0.35">
      <c r="A39" t="s">
        <v>161</v>
      </c>
      <c r="B39" t="s">
        <v>162</v>
      </c>
      <c r="C39">
        <v>19840</v>
      </c>
      <c r="D39">
        <v>15.2</v>
      </c>
      <c r="E39">
        <f t="shared" si="0"/>
        <v>38</v>
      </c>
      <c r="F39">
        <f t="shared" si="0"/>
        <v>9</v>
      </c>
    </row>
    <row r="40" spans="1:6" x14ac:dyDescent="0.35">
      <c r="A40" t="s">
        <v>165</v>
      </c>
      <c r="B40" t="s">
        <v>166</v>
      </c>
      <c r="C40">
        <v>19710</v>
      </c>
      <c r="D40">
        <v>20.2</v>
      </c>
      <c r="E40">
        <f t="shared" si="0"/>
        <v>39</v>
      </c>
      <c r="F40">
        <f t="shared" si="0"/>
        <v>1</v>
      </c>
    </row>
    <row r="41" spans="1:6" x14ac:dyDescent="0.35">
      <c r="A41" t="s">
        <v>71</v>
      </c>
      <c r="B41" t="s">
        <v>72</v>
      </c>
      <c r="C41">
        <v>23420</v>
      </c>
      <c r="D41">
        <v>10.3</v>
      </c>
      <c r="E41">
        <f>RANK(C41,C$41:C$51)</f>
        <v>2</v>
      </c>
      <c r="F41">
        <f>RANK(D41,D$41:D$51)</f>
        <v>9</v>
      </c>
    </row>
    <row r="42" spans="1:6" x14ac:dyDescent="0.35">
      <c r="A42" t="s">
        <v>73</v>
      </c>
      <c r="B42" t="s">
        <v>74</v>
      </c>
      <c r="C42">
        <v>20360</v>
      </c>
      <c r="D42">
        <v>15.5</v>
      </c>
      <c r="E42">
        <f t="shared" ref="E42:F51" si="1">RANK(C42,C$41:C$51)</f>
        <v>11</v>
      </c>
      <c r="F42">
        <f t="shared" si="1"/>
        <v>1</v>
      </c>
    </row>
    <row r="43" spans="1:6" x14ac:dyDescent="0.35">
      <c r="A43" t="s">
        <v>77</v>
      </c>
      <c r="B43" t="s">
        <v>78</v>
      </c>
      <c r="C43">
        <v>20510</v>
      </c>
      <c r="D43">
        <v>13</v>
      </c>
      <c r="E43">
        <f t="shared" si="1"/>
        <v>10</v>
      </c>
      <c r="F43">
        <f t="shared" si="1"/>
        <v>6</v>
      </c>
    </row>
    <row r="44" spans="1:6" x14ac:dyDescent="0.35">
      <c r="A44" t="s">
        <v>79</v>
      </c>
      <c r="B44" t="s">
        <v>80</v>
      </c>
      <c r="C44">
        <v>21100</v>
      </c>
      <c r="D44">
        <v>14.8</v>
      </c>
      <c r="E44">
        <f t="shared" si="1"/>
        <v>7</v>
      </c>
      <c r="F44">
        <f t="shared" si="1"/>
        <v>3</v>
      </c>
    </row>
    <row r="45" spans="1:6" x14ac:dyDescent="0.35">
      <c r="A45" t="s">
        <v>81</v>
      </c>
      <c r="B45" t="s">
        <v>82</v>
      </c>
      <c r="C45">
        <v>22950</v>
      </c>
      <c r="D45">
        <v>11.3</v>
      </c>
      <c r="E45">
        <f t="shared" si="1"/>
        <v>5</v>
      </c>
      <c r="F45">
        <f t="shared" si="1"/>
        <v>8</v>
      </c>
    </row>
    <row r="46" spans="1:6" x14ac:dyDescent="0.35">
      <c r="A46" t="s">
        <v>83</v>
      </c>
      <c r="B46" t="s">
        <v>84</v>
      </c>
      <c r="C46">
        <v>20770</v>
      </c>
      <c r="D46">
        <v>15</v>
      </c>
      <c r="E46">
        <f t="shared" si="1"/>
        <v>9</v>
      </c>
      <c r="F46">
        <f t="shared" si="1"/>
        <v>2</v>
      </c>
    </row>
    <row r="47" spans="1:6" x14ac:dyDescent="0.35">
      <c r="A47" t="s">
        <v>85</v>
      </c>
      <c r="B47" t="s">
        <v>86</v>
      </c>
      <c r="C47">
        <v>20800</v>
      </c>
      <c r="D47">
        <v>12.1</v>
      </c>
      <c r="E47">
        <f t="shared" si="1"/>
        <v>8</v>
      </c>
      <c r="F47">
        <f t="shared" si="1"/>
        <v>7</v>
      </c>
    </row>
    <row r="48" spans="1:6" x14ac:dyDescent="0.35">
      <c r="A48" t="s">
        <v>87</v>
      </c>
      <c r="B48" t="s">
        <v>88</v>
      </c>
      <c r="C48">
        <v>21890</v>
      </c>
      <c r="D48">
        <v>13.2</v>
      </c>
      <c r="E48">
        <f t="shared" si="1"/>
        <v>6</v>
      </c>
      <c r="F48">
        <f t="shared" si="1"/>
        <v>5</v>
      </c>
    </row>
    <row r="49" spans="1:6" x14ac:dyDescent="0.35">
      <c r="A49" t="s">
        <v>89</v>
      </c>
      <c r="B49" t="s">
        <v>90</v>
      </c>
      <c r="C49">
        <v>22990</v>
      </c>
      <c r="D49">
        <v>14.2</v>
      </c>
      <c r="E49">
        <f t="shared" si="1"/>
        <v>4</v>
      </c>
      <c r="F49">
        <f t="shared" si="1"/>
        <v>4</v>
      </c>
    </row>
    <row r="50" spans="1:6" x14ac:dyDescent="0.35">
      <c r="A50" t="s">
        <v>91</v>
      </c>
      <c r="B50" t="s">
        <v>92</v>
      </c>
      <c r="C50">
        <v>23160</v>
      </c>
      <c r="D50">
        <v>10</v>
      </c>
      <c r="E50">
        <f t="shared" si="1"/>
        <v>3</v>
      </c>
      <c r="F50">
        <f t="shared" si="1"/>
        <v>10</v>
      </c>
    </row>
    <row r="51" spans="1:6" x14ac:dyDescent="0.35">
      <c r="A51" t="s">
        <v>93</v>
      </c>
      <c r="B51" t="s">
        <v>94</v>
      </c>
      <c r="C51">
        <v>26600</v>
      </c>
      <c r="D51">
        <v>8.9</v>
      </c>
      <c r="E51">
        <f t="shared" si="1"/>
        <v>1</v>
      </c>
      <c r="F51">
        <f t="shared" si="1"/>
        <v>11</v>
      </c>
    </row>
    <row r="52" spans="1:6" x14ac:dyDescent="0.35">
      <c r="A52" t="s">
        <v>215</v>
      </c>
      <c r="B52" t="s">
        <v>261</v>
      </c>
      <c r="C52">
        <v>22480</v>
      </c>
      <c r="D52">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PDC</vt:lpstr>
      <vt:lpstr>Niveau de revenus ZE</vt:lpstr>
      <vt:lpstr>FILOSOFI</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(DR-ARA)</dc:creator>
  <cp:lastModifiedBy>MEYER Pascale (DR-ARA)</cp:lastModifiedBy>
  <cp:lastPrinted>2021-03-31T09:55:04Z</cp:lastPrinted>
  <dcterms:created xsi:type="dcterms:W3CDTF">2020-06-08T07:12:27Z</dcterms:created>
  <dcterms:modified xsi:type="dcterms:W3CDTF">2021-04-27T06:23:29Z</dcterms:modified>
</cp:coreProperties>
</file>