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POLARIS.social.gouv.fr\DREETS-ARA$\Stats\SEPES\10 Travail\Santé au travail\PRST4\Diagnostic_ARA\"/>
    </mc:Choice>
  </mc:AlternateContent>
  <xr:revisionPtr revIDLastSave="0" documentId="13_ncr:1_{A7AC1C32-3443-4C68-B336-8B8139687D0F}" xr6:coauthVersionLast="47" xr6:coauthVersionMax="47" xr10:uidLastSave="{00000000-0000-0000-0000-000000000000}"/>
  <bookViews>
    <workbookView xWindow="-120" yWindow="-120" windowWidth="29040" windowHeight="15840" xr2:uid="{00000000-000D-0000-FFFF-FFFF00000000}"/>
  </bookViews>
  <sheets>
    <sheet name="Feuil1" sheetId="1" r:id="rId1"/>
    <sheet name="Feuil2" sheetId="2" r:id="rId2"/>
    <sheet name="Feuil3" sheetId="3" r:id="rId3"/>
  </sheets>
  <externalReferences>
    <externalReference r:id="rId4"/>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6" i="1" l="1"/>
  <c r="Q95" i="1"/>
  <c r="Q94" i="1"/>
  <c r="Q93" i="1"/>
  <c r="Q92" i="1"/>
  <c r="H96" i="1"/>
  <c r="H95" i="1"/>
  <c r="H94" i="1"/>
  <c r="H93" i="1"/>
  <c r="H92" i="1"/>
  <c r="H82" i="1"/>
  <c r="H81" i="1"/>
  <c r="H80" i="1"/>
  <c r="H79" i="1"/>
  <c r="H78" i="1"/>
  <c r="AB62" i="1"/>
  <c r="AA62" i="1"/>
  <c r="Y62" i="1"/>
  <c r="X62" i="1"/>
  <c r="S68" i="1"/>
  <c r="R68" i="1"/>
  <c r="S66" i="1"/>
  <c r="R66" i="1"/>
  <c r="S65" i="1"/>
  <c r="R65" i="1"/>
  <c r="S64" i="1"/>
  <c r="R64" i="1"/>
  <c r="S63" i="1"/>
  <c r="R63" i="1"/>
  <c r="S62" i="1"/>
  <c r="R62" i="1"/>
  <c r="C67" i="1"/>
  <c r="D68" i="1"/>
  <c r="D65" i="1"/>
  <c r="D64" i="1"/>
  <c r="D66" i="1"/>
  <c r="AB49" i="1"/>
  <c r="AA49" i="1"/>
  <c r="AB47" i="1"/>
  <c r="AA47" i="1"/>
  <c r="AB26" i="1"/>
  <c r="AA26" i="1"/>
  <c r="G49" i="1" l="1"/>
  <c r="R96" i="1" s="1"/>
  <c r="F49" i="1"/>
  <c r="H48" i="1"/>
  <c r="H49" i="1" s="1"/>
  <c r="M49" i="1"/>
  <c r="L49" i="1"/>
  <c r="P49" i="1"/>
  <c r="O49" i="1"/>
  <c r="Q28" i="1"/>
  <c r="Q29" i="1"/>
  <c r="Q30" i="1"/>
  <c r="Q31" i="1"/>
  <c r="Q32" i="1"/>
  <c r="Q33" i="1"/>
  <c r="Q34" i="1"/>
  <c r="Q35" i="1"/>
  <c r="Q36" i="1"/>
  <c r="Q37" i="1"/>
  <c r="Q38" i="1"/>
  <c r="Q39" i="1"/>
  <c r="Q40" i="1"/>
  <c r="Q41" i="1"/>
  <c r="Q42" i="1"/>
  <c r="Q43" i="1"/>
  <c r="Q44" i="1"/>
  <c r="Q45" i="1"/>
  <c r="Q46" i="1"/>
  <c r="Q27" i="1"/>
  <c r="Q26" i="1"/>
  <c r="Q10" i="1"/>
  <c r="Q11" i="1"/>
  <c r="Q12" i="1"/>
  <c r="Q13" i="1"/>
  <c r="Q14" i="1"/>
  <c r="Q15" i="1"/>
  <c r="Q16" i="1"/>
  <c r="Q17" i="1"/>
  <c r="Q18" i="1"/>
  <c r="Q19" i="1"/>
  <c r="Q20" i="1"/>
  <c r="Q21" i="1"/>
  <c r="Q22" i="1"/>
  <c r="Q23" i="1"/>
  <c r="Q24" i="1"/>
  <c r="Q25" i="1"/>
  <c r="Q9" i="1"/>
  <c r="N28" i="1"/>
  <c r="N29" i="1"/>
  <c r="N30" i="1"/>
  <c r="N31" i="1"/>
  <c r="N32" i="1"/>
  <c r="N33" i="1"/>
  <c r="N34" i="1"/>
  <c r="N35" i="1"/>
  <c r="N36" i="1"/>
  <c r="N37" i="1"/>
  <c r="N38" i="1"/>
  <c r="N39" i="1"/>
  <c r="N40" i="1"/>
  <c r="N41" i="1"/>
  <c r="N42" i="1"/>
  <c r="N43" i="1"/>
  <c r="N44" i="1"/>
  <c r="N45" i="1"/>
  <c r="N46" i="1"/>
  <c r="N27" i="1"/>
  <c r="N10" i="1"/>
  <c r="N11" i="1"/>
  <c r="N12" i="1"/>
  <c r="N13" i="1"/>
  <c r="N14" i="1"/>
  <c r="N15" i="1"/>
  <c r="N16" i="1"/>
  <c r="N17" i="1"/>
  <c r="N18" i="1"/>
  <c r="N19" i="1"/>
  <c r="N20" i="1"/>
  <c r="N21" i="1"/>
  <c r="N22" i="1"/>
  <c r="N23" i="1"/>
  <c r="N24" i="1"/>
  <c r="N25" i="1"/>
  <c r="N9" i="1"/>
  <c r="J49" i="1"/>
  <c r="I49"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10" i="1"/>
  <c r="K11" i="1"/>
  <c r="K12" i="1"/>
  <c r="K13" i="1"/>
  <c r="K14" i="1"/>
  <c r="K15" i="1"/>
  <c r="K16" i="1"/>
  <c r="K17" i="1"/>
  <c r="K18" i="1"/>
  <c r="K9" i="1"/>
  <c r="R79" i="1" l="1"/>
  <c r="R78" i="1"/>
  <c r="R82" i="1"/>
  <c r="R81" i="1"/>
  <c r="Q49" i="1"/>
  <c r="I78" i="1"/>
  <c r="K49" i="1"/>
  <c r="Q47" i="1"/>
  <c r="C26" i="1"/>
  <c r="C49" i="1" s="1"/>
  <c r="C68" i="1" s="1"/>
  <c r="D63" i="1" l="1"/>
  <c r="D62" i="1"/>
  <c r="U65" i="1" l="1"/>
  <c r="V65" i="1"/>
  <c r="Q80" i="1"/>
  <c r="Q78" i="1"/>
  <c r="V64" i="1"/>
  <c r="Q81" i="1"/>
  <c r="V62" i="1"/>
  <c r="U62" i="1"/>
  <c r="Q79" i="1" l="1"/>
  <c r="U64" i="1"/>
  <c r="E49" i="1" l="1"/>
  <c r="E68" i="1" s="1"/>
  <c r="E26" i="1"/>
  <c r="E63" i="1" s="1"/>
  <c r="E27" i="1"/>
  <c r="E28" i="1"/>
  <c r="E65" i="1" s="1"/>
  <c r="E29" i="1"/>
  <c r="E30" i="1"/>
  <c r="E31" i="1"/>
  <c r="E32" i="1"/>
  <c r="E33" i="1"/>
  <c r="E34" i="1"/>
  <c r="E35" i="1"/>
  <c r="E36" i="1"/>
  <c r="E37" i="1"/>
  <c r="E38" i="1"/>
  <c r="E39" i="1"/>
  <c r="E40" i="1"/>
  <c r="E41" i="1"/>
  <c r="E42" i="1"/>
  <c r="E43" i="1"/>
  <c r="E44" i="1"/>
  <c r="E45" i="1"/>
  <c r="E46" i="1"/>
  <c r="E47" i="1"/>
  <c r="E66" i="1" s="1"/>
  <c r="E18" i="1"/>
  <c r="E19" i="1"/>
  <c r="E20" i="1"/>
  <c r="E21" i="1"/>
  <c r="E22" i="1"/>
  <c r="E23" i="1"/>
  <c r="E24" i="1"/>
  <c r="E25" i="1"/>
  <c r="E17" i="1"/>
  <c r="E16" i="1"/>
  <c r="E15" i="1"/>
  <c r="E14" i="1"/>
  <c r="E13" i="1"/>
  <c r="E11" i="1"/>
  <c r="E12" i="1"/>
  <c r="E10" i="1"/>
  <c r="E9" i="1"/>
  <c r="E62" i="1" l="1"/>
  <c r="E64" i="1"/>
  <c r="X68" i="1"/>
  <c r="Y68" i="1"/>
  <c r="AA68" i="1"/>
  <c r="AB68" i="1"/>
  <c r="X66" i="1"/>
  <c r="Y66" i="1"/>
  <c r="AA66" i="1"/>
  <c r="AB66" i="1"/>
  <c r="G64" i="1"/>
  <c r="I64" i="1"/>
  <c r="J64" i="1"/>
  <c r="L64" i="1"/>
  <c r="M64" i="1"/>
  <c r="O64" i="1"/>
  <c r="P64" i="1"/>
  <c r="X64" i="1"/>
  <c r="Y64" i="1"/>
  <c r="AA64" i="1"/>
  <c r="AB64" i="1"/>
  <c r="G65" i="1"/>
  <c r="I65" i="1"/>
  <c r="J65" i="1"/>
  <c r="L65" i="1"/>
  <c r="M65" i="1"/>
  <c r="O65" i="1"/>
  <c r="P65" i="1"/>
  <c r="X65" i="1"/>
  <c r="Y65" i="1"/>
  <c r="AA65" i="1"/>
  <c r="AB65" i="1"/>
  <c r="F65" i="1"/>
  <c r="F64" i="1"/>
  <c r="X63" i="1"/>
  <c r="Y63" i="1"/>
  <c r="AA63" i="1"/>
  <c r="AB63" i="1"/>
  <c r="P62" i="1"/>
  <c r="O62" i="1"/>
  <c r="M62" i="1"/>
  <c r="L62" i="1"/>
  <c r="J62" i="1"/>
  <c r="I62" i="1"/>
  <c r="G62" i="1"/>
  <c r="F62" i="1"/>
  <c r="C65" i="1" l="1"/>
  <c r="C64" i="1"/>
  <c r="C62" i="1"/>
  <c r="AC68" i="1"/>
  <c r="AC66" i="1"/>
  <c r="AC65" i="1"/>
  <c r="AC64" i="1"/>
  <c r="AC63" i="1"/>
  <c r="AC62" i="1"/>
  <c r="C66" i="1" l="1"/>
  <c r="C63" i="1"/>
  <c r="P66" i="1" l="1"/>
  <c r="O66" i="1"/>
  <c r="P63" i="1"/>
  <c r="O63" i="1"/>
  <c r="Q65" i="1"/>
  <c r="Q64" i="1"/>
  <c r="Q62" i="1"/>
  <c r="M66" i="1"/>
  <c r="L66" i="1"/>
  <c r="M63" i="1"/>
  <c r="L63" i="1"/>
  <c r="N65" i="1" l="1"/>
  <c r="Z65" i="1"/>
  <c r="N62" i="1"/>
  <c r="Z62" i="1"/>
  <c r="N64" i="1"/>
  <c r="Z64" i="1"/>
  <c r="O68" i="1"/>
  <c r="P68" i="1"/>
  <c r="L68" i="1"/>
  <c r="M68" i="1"/>
  <c r="Q63" i="1"/>
  <c r="K65" i="1"/>
  <c r="K64" i="1"/>
  <c r="J66" i="1"/>
  <c r="I66" i="1"/>
  <c r="J63" i="1"/>
  <c r="I63" i="1"/>
  <c r="K62" i="1"/>
  <c r="V63" i="1" l="1"/>
  <c r="G63" i="1"/>
  <c r="N66" i="1"/>
  <c r="Z66" i="1"/>
  <c r="W64" i="1"/>
  <c r="U63" i="1"/>
  <c r="F63" i="1"/>
  <c r="N63" i="1"/>
  <c r="Z63" i="1"/>
  <c r="V66" i="1"/>
  <c r="G66" i="1"/>
  <c r="Q68" i="1"/>
  <c r="Q66" i="1"/>
  <c r="W65" i="1"/>
  <c r="U66" i="1"/>
  <c r="F66" i="1"/>
  <c r="H62" i="1"/>
  <c r="T64" i="1"/>
  <c r="T65" i="1"/>
  <c r="W62" i="1"/>
  <c r="T62" i="1"/>
  <c r="I68" i="1"/>
  <c r="J68" i="1"/>
  <c r="K63" i="1"/>
  <c r="K66" i="1"/>
  <c r="R95" i="1" l="1"/>
  <c r="R94" i="1"/>
  <c r="R93" i="1"/>
  <c r="R92" i="1"/>
  <c r="N68" i="1"/>
  <c r="Z68" i="1"/>
  <c r="W63" i="1"/>
  <c r="H63" i="1"/>
  <c r="T66" i="1"/>
  <c r="W66" i="1"/>
  <c r="H66" i="1"/>
  <c r="R80" i="1"/>
  <c r="W68" i="1"/>
  <c r="I93" i="1"/>
  <c r="I94" i="1"/>
  <c r="I95" i="1"/>
  <c r="I96" i="1"/>
  <c r="I92" i="1"/>
  <c r="G68" i="1"/>
  <c r="V68" i="1" s="1"/>
  <c r="I79" i="1"/>
  <c r="I82" i="1"/>
  <c r="I80" i="1"/>
  <c r="I81" i="1"/>
  <c r="F68" i="1"/>
  <c r="U68" i="1" s="1"/>
  <c r="T63" i="1"/>
  <c r="K68" i="1"/>
  <c r="H68" i="1" l="1"/>
  <c r="T68" i="1"/>
</calcChain>
</file>

<file path=xl/sharedStrings.xml><?xml version="1.0" encoding="utf-8"?>
<sst xmlns="http://schemas.openxmlformats.org/spreadsheetml/2006/main" count="212" uniqueCount="108">
  <si>
    <t>Les accidents du travail (AT)</t>
  </si>
  <si>
    <t>(voir commentaire tout en dessous des tableaux)</t>
  </si>
  <si>
    <t>Effectif salarié</t>
  </si>
  <si>
    <t>Nombre d'AT en 1ère indemnisation</t>
  </si>
  <si>
    <t>Nombre de jours d'arrêt</t>
  </si>
  <si>
    <t>Décès</t>
  </si>
  <si>
    <r>
      <t xml:space="preserve">Indice de fréquence
</t>
    </r>
    <r>
      <rPr>
        <b/>
        <i/>
        <sz val="9"/>
        <rFont val="Arial"/>
        <family val="2"/>
      </rPr>
      <t>(Nombre d'AT pour 1 000 salariés)</t>
    </r>
  </si>
  <si>
    <r>
      <t xml:space="preserve">Taux de fréquence
</t>
    </r>
    <r>
      <rPr>
        <b/>
        <i/>
        <sz val="9"/>
        <rFont val="Arial"/>
        <family val="2"/>
      </rPr>
      <t>(Nombre d'AT pour 1 million d'heures de travail)</t>
    </r>
  </si>
  <si>
    <r>
      <t xml:space="preserve">Taux de gravité 
</t>
    </r>
    <r>
      <rPr>
        <b/>
        <i/>
        <sz val="9"/>
        <rFont val="Arial"/>
        <family val="2"/>
      </rPr>
      <t>(Nombre de journées d'incapacité temporaire pour 1 000 heures de travail)</t>
    </r>
    <r>
      <rPr>
        <b/>
        <sz val="9"/>
        <rFont val="Arial"/>
        <family val="2"/>
      </rPr>
      <t xml:space="preserve">
</t>
    </r>
  </si>
  <si>
    <r>
      <t xml:space="preserve">Indice de gravité
</t>
    </r>
    <r>
      <rPr>
        <b/>
        <i/>
        <sz val="9"/>
        <rFont val="Arial"/>
        <family val="2"/>
      </rPr>
      <t>(Somme des taux d'incapacité permanente pour 1 million d'heures de travail)</t>
    </r>
  </si>
  <si>
    <t>CARSAT</t>
  </si>
  <si>
    <t xml:space="preserve">Estimation* sexuée </t>
  </si>
  <si>
    <t xml:space="preserve">Estimation** sexuée </t>
  </si>
  <si>
    <t>Secteurs (NA 38)</t>
  </si>
  <si>
    <t>% Hommes</t>
  </si>
  <si>
    <t>% Femmes</t>
  </si>
  <si>
    <t>Hommes</t>
  </si>
  <si>
    <t>Femmes</t>
  </si>
  <si>
    <t>Total</t>
  </si>
  <si>
    <t>Agriculture, sylviculture et pêche</t>
  </si>
  <si>
    <t>Industries extractives</t>
  </si>
  <si>
    <t>Fabrication de denrées alimentaires, de boissons et de produits à base de tabac</t>
  </si>
  <si>
    <t>Fabrication de textiles, industries de l'habillement, industrie du cuir et de la chaussure</t>
  </si>
  <si>
    <t>Travail du bois, industries du papier et imprimerie</t>
  </si>
  <si>
    <t>Cokéfaction et raffinage</t>
  </si>
  <si>
    <t>Industrie chimique</t>
  </si>
  <si>
    <t>Industrie pharmaceutique</t>
  </si>
  <si>
    <t>Fabrication de produits en caoutchouc et en plastique ainsi que d'autres produits minéraux non métalliques</t>
  </si>
  <si>
    <t>Métallurgie et fabrication de produits métalliques à l'exception des machines et des équipements</t>
  </si>
  <si>
    <t>Fabrication de produits informatiques, électroniques et optiques</t>
  </si>
  <si>
    <t>Fabrication d'équipements électriques</t>
  </si>
  <si>
    <t>Fabrication de machines et équipements n.c.a.</t>
  </si>
  <si>
    <t>Fabrication de matériels de transport</t>
  </si>
  <si>
    <t>Autres industries manufacturières ; réparation et installation de machines et d'équipements</t>
  </si>
  <si>
    <t>Production et distribution d'électricité, de gaz, de vapeur et d'air conditionné</t>
  </si>
  <si>
    <t>Production et distribution d'eau ; assainissement, gestion des déchets et dépollution</t>
  </si>
  <si>
    <t>INDUSTRIE</t>
  </si>
  <si>
    <t>Construction</t>
  </si>
  <si>
    <t>Commerce ; réparation d'automobiles et de motocycles</t>
  </si>
  <si>
    <t>Transports et entreposage</t>
  </si>
  <si>
    <t>Hébergement et restauration</t>
  </si>
  <si>
    <t>Edition, audiovisuel et diffusion</t>
  </si>
  <si>
    <t>Télécommunications</t>
  </si>
  <si>
    <t>Activités informatiques et services d'information</t>
  </si>
  <si>
    <t>Activités financières et d'assurance</t>
  </si>
  <si>
    <t>Activités immobilières</t>
  </si>
  <si>
    <t>Activités juridiques, comptables, de gestion, d'architecture, d'ingénierie, de contrôle et d'analyses techniques</t>
  </si>
  <si>
    <t>Recherche-développement scientifique</t>
  </si>
  <si>
    <t>Autres activités spécialisées, scientifiques et techniques</t>
  </si>
  <si>
    <t>Activités de services administratifs et de soutien</t>
  </si>
  <si>
    <t>Administration publique</t>
  </si>
  <si>
    <t>Enseignement</t>
  </si>
  <si>
    <t>Activités pour la santé humaine</t>
  </si>
  <si>
    <t>Hébergement médico-social et social et action sociale sans hébergement</t>
  </si>
  <si>
    <t>Arts, spectacles et activités récréatives</t>
  </si>
  <si>
    <t>Autres activités de services</t>
  </si>
  <si>
    <t>Activités extra-territoriales</t>
  </si>
  <si>
    <t>SERVICES</t>
  </si>
  <si>
    <t>Non connu</t>
  </si>
  <si>
    <r>
      <t>Champ : établissements et salariés du régime général</t>
    </r>
    <r>
      <rPr>
        <sz val="8"/>
        <rFont val="Arial"/>
        <family val="2"/>
      </rPr>
      <t>, Auvergne-Rhône-Alpes</t>
    </r>
  </si>
  <si>
    <r>
      <t xml:space="preserve">ns = </t>
    </r>
    <r>
      <rPr>
        <sz val="8"/>
        <color theme="1"/>
        <rFont val="Arial"/>
        <family val="2"/>
      </rPr>
      <t>non significatif car effectif inférieur à 100 ; (s) = secret statistique</t>
    </r>
  </si>
  <si>
    <t>Nouvelles IP</t>
  </si>
  <si>
    <t>Taux de fréquence
(Nombre d'AT pour 1 million d'heures de travail)</t>
  </si>
  <si>
    <t>Secteurs (NA 5)</t>
  </si>
  <si>
    <t>Industrie</t>
  </si>
  <si>
    <t>Services</t>
  </si>
  <si>
    <t>ns = non significatif car effectif inférieur à 100 ; (s) = secret statistique</t>
  </si>
  <si>
    <t>Nombre d'AT Hommes</t>
  </si>
  <si>
    <t>Poids du secteur dans les AT des hommes</t>
  </si>
  <si>
    <t>Estimation du taux de fréquence des AT des hommes</t>
  </si>
  <si>
    <t>Champ : établissements et salariés du régime général, Auvergne-Rhône-Alpes</t>
  </si>
  <si>
    <t>Nombre d'AT Femmes</t>
  </si>
  <si>
    <t>Poids du secteur dans les AT des femmes</t>
  </si>
  <si>
    <t>Estimation du taux de fréquence des AT des femmes</t>
  </si>
  <si>
    <t>Total 2021</t>
  </si>
  <si>
    <t>Estimation* sexuée d'après INSEE RP 2019 : à partir du nombre de salariés 2021 (source CARSAT), et de la répartion Hommes/Femmes issue du Rcensement de la Population 2019, on calcule une estimation du nombre de salarié.es et de l'indice de fréquence 2021.</t>
  </si>
  <si>
    <t>Tableau 1 : Les accidents du travail par secteur d'activité (NA 38) en ARA en 2021</t>
  </si>
  <si>
    <r>
      <t>Lecture : En 2021, le secteur de l'industrie chimique compte 23 385</t>
    </r>
    <r>
      <rPr>
        <b/>
        <sz val="8"/>
        <rFont val="Arial"/>
        <family val="2"/>
      </rPr>
      <t xml:space="preserve"> </t>
    </r>
    <r>
      <rPr>
        <sz val="8"/>
        <rFont val="Arial"/>
        <family val="2"/>
      </rPr>
      <t>salariés en région ARA, 341 accidents du travail en 1ère indemnisation et 26 636 jours d'arrêt occasionnés.</t>
    </r>
  </si>
  <si>
    <t>Tableau 2 : Les accidents du travail par secteur d'activité (NA 5) en ARA en 2021</t>
  </si>
  <si>
    <t>Tableau 3a  : Secteurs où le nombre d'AT est le plus élevé pour les hommes (2021)</t>
  </si>
  <si>
    <t>Commerce, réparation d'automobiles et de motocycles</t>
  </si>
  <si>
    <t>Métallurgie et fabrication de produits métalliques…</t>
  </si>
  <si>
    <t>Il représente 22% des accidents du travail chez les hommes.</t>
  </si>
  <si>
    <t>Tableau 4a  : Secteurs où le nombre d'AT est le plus élevé pour les femmes (2021)</t>
  </si>
  <si>
    <t>Source : Carsat Rhône-Alpes – Carsat Auvergne - SNTRP – Extraction régionale / traitement : Direccte Auvergne-Rhône-Alpes / SESE 2021</t>
  </si>
  <si>
    <t>Source : Carsat Rhône-Alpes – Carsat Auvergne - SNTRP – Extraction régionale / traitement : Dreets Auvergne-Rhône-Alpes / SESE 2021</t>
  </si>
  <si>
    <r>
      <t xml:space="preserve">Nombre d'AT grave en 1ère indemnisatipn
</t>
    </r>
    <r>
      <rPr>
        <b/>
        <i/>
        <sz val="9"/>
        <color theme="1"/>
        <rFont val="Arial"/>
        <family val="2"/>
      </rPr>
      <t>(Nouvelles incapacités permanentes)</t>
    </r>
  </si>
  <si>
    <t>Tableau 3b  : Secteurs où la fréquence des AT est la plus élevée pour les hommes (2021)</t>
  </si>
  <si>
    <t>Prod. et distrib. d'eau ; assainissement, gestion des déchets et dépoll.</t>
  </si>
  <si>
    <t>Tableau 4b  : Secteurs où la fréquence des AT est la plus élevée pour les femmes (2021)</t>
  </si>
  <si>
    <t>Champ : établissements et salariés du régime général,  Auvergne-Rhône-Alpes</t>
  </si>
  <si>
    <t>Sources : Carsat Rhône-Alpes – Carsat Auvergne - SNTRP – Extraction régionale / traitement : Dreets Auvergne-Rhône-Alpes / SESE,2021, DARES 2019</t>
  </si>
  <si>
    <t>Lecture : En 2021, le secteur de la construction possède un taux de fréquence de de 40,7 accidents du travail parmi les hommes pour 1 million d'heures travaillées</t>
  </si>
  <si>
    <t>Lecture : En 2021, le secteur des transports et entreprosage possède un taux de fréquence de de 24,1 accidents du travail parmi les femmes pour 1 million d'heures travaillées</t>
  </si>
  <si>
    <r>
      <t xml:space="preserve">Estimation** sexuée d'après DARES 2019 : à partir du nombre d'heures salariées 2021 (source CARSAT), et de la répartion Hommes/Femmes des heures issues de la DARES </t>
    </r>
    <r>
      <rPr>
        <b/>
        <sz val="8"/>
        <rFont val="Arial"/>
        <family val="2"/>
      </rPr>
      <t>2019</t>
    </r>
    <r>
      <rPr>
        <sz val="8"/>
        <rFont val="Arial"/>
        <family val="2"/>
      </rPr>
      <t>, on calcule une estimation du nombre d'heures salariées Hommes/Femmes, du taux de fréquence, de l'indice de gravité et du taux de gravité 2021.</t>
    </r>
  </si>
  <si>
    <t>Sources : INSEE Recensement de la population 2019, Carsat Rhône-Alpes – Carsat Auvergne - SNTRP – Extraction régionale / traitement : Dreets Auvergne-Rhône-Alpes / SESE, 2021, DARES 2019</t>
  </si>
  <si>
    <r>
      <t>Sources : INSEE Recensement de la population 2019, Carsat Rhône-Alpes – Carsat Auvergne - SNTRP – Extraction régionale / traitement : Dreets Auvergne-Rhône-Alpes / SESE,2021, DARES</t>
    </r>
    <r>
      <rPr>
        <b/>
        <sz val="8"/>
        <rFont val="Arial"/>
        <family val="2"/>
      </rPr>
      <t xml:space="preserve"> 2019</t>
    </r>
  </si>
  <si>
    <r>
      <t xml:space="preserve">Estimation** sexuée d'après DARES </t>
    </r>
    <r>
      <rPr>
        <b/>
        <sz val="8"/>
        <rFont val="Arial"/>
        <family val="2"/>
      </rPr>
      <t>2016</t>
    </r>
    <r>
      <rPr>
        <sz val="8"/>
        <rFont val="Arial"/>
        <family val="2"/>
      </rPr>
      <t xml:space="preserve"> : à partir du nombre d'heures salariées 2021 (source CARSAT), et de la répartion Hommes/Femmes des heures issues de la DARES </t>
    </r>
    <r>
      <rPr>
        <b/>
        <sz val="8"/>
        <rFont val="Arial"/>
        <family val="2"/>
      </rPr>
      <t>2016</t>
    </r>
    <r>
      <rPr>
        <sz val="8"/>
        <rFont val="Arial"/>
        <family val="2"/>
      </rPr>
      <t>, on calcule une estimation du nombre d'heures salariées Hommes/Femmes, du taux de fréquence, de l'indice de gravité et du taux de gravité 2021.</t>
    </r>
  </si>
  <si>
    <r>
      <t xml:space="preserve">Lecture : En 2021, le secteur de l'industrie compte 478 715 salariés, les hommes représentent </t>
    </r>
    <r>
      <rPr>
        <b/>
        <sz val="8"/>
        <rFont val="Arial"/>
        <family val="2"/>
      </rPr>
      <t>70%</t>
    </r>
    <r>
      <rPr>
        <sz val="8"/>
        <rFont val="Arial"/>
        <family val="2"/>
      </rPr>
      <t xml:space="preserve"> des salariés et enregistrent 10 776 accidents du travail en 1ère indemnisation.</t>
    </r>
  </si>
  <si>
    <t>Lecture : En 2021, le secteur de l'hébergement médico-social et social enregistre 8 013 accidents du travail en 1ère indemnisation.</t>
  </si>
  <si>
    <t>Il représente 29% des accidents du travail chez les femmes.</t>
  </si>
  <si>
    <t>Hébergement médico-social et social et action sociale sans hébergt</t>
  </si>
  <si>
    <t>Lecture : En 2021, le secteur de la construction enregistre 11 658 accidents du travail en 1ère indemnisation.</t>
  </si>
  <si>
    <t>Fabric. de textiles, ind. de l'habillement, ind. du cuir et de la chaussure</t>
  </si>
  <si>
    <t>u</t>
  </si>
  <si>
    <r>
      <rPr>
        <b/>
        <sz val="11"/>
        <color theme="3" tint="-0.249977111117893"/>
        <rFont val="Gadugi"/>
        <family val="2"/>
      </rPr>
      <t>Une forte concentration des accidents du travail dans peu de secteurs d'activités, différents selon les femmes et les hommes</t>
    </r>
    <r>
      <rPr>
        <sz val="11"/>
        <rFont val="Gadugi"/>
        <family val="2"/>
      </rPr>
      <t xml:space="preserve">
En région Auvergne-Rhône-Alpes 81 259 accicents du travail (AT) relevant du régime général de l'assurance maladie ont été indemnisés pour la première fois en 2021 contre 91 562 en 2019, soit 11% de moins. Ce recul s'inscrit dans un contexte de repli de l'activité salariée en 2020 et au 1er semestre 2021 du fait d'un recours intense au chômage partiel. Ces AT équivalent à 6,8 millions de jours d'arrêt. 
Les AT concernent à 66% des hommes et à 34% des femmes alors que leur part dans l'emploi salarié est respectivement de 52% et 48%. Il y a donc une sureprésentation des hommes dans les AT. 
5 271 AT ont engendré une incapacité physique permanente (IPP), soit 6% d'entre eux. Les hommes représentent 64% de ces AT avec IPP. Par ailleurs, 86 décès sont à dénombrer. 
5 secteurs d'activité (sur 38) concentrent 70% des AT chez les hommes: la construction (22%), les activités de services administratifs et de soutien (16%), le commerce (14%), les transports en entreposage (13%) et la métallurgie et fabrication de produits métalliques (5%). 
5 secteurs d'activité (sur 38) concentrent 72% des AT chez les femmes: l'hébergement médico-social et social et action sociale sans hébergement (29%), le commerce (16%), les activités de services administratifs et de soutien (12%), les activités pour la santé humaine (9%) et l'hébergement et restauration (6%). 
Le taux de fréquence des AT (nombre d'AT / nombre d'heures travaillées) permet de bien appréhender le risque qu'un accident du travail se produise. On parle de secteurs les plus accidentogènes. 
Pour 1 million d'heures travaillées, on dénombre 20,4 AT tous secteurs confondus dans l'année. Ce taux de fréquence des AT est de 22,9 pour les hommes et 12 pour les femmes. 
Les secteurs où le taux de fréquence des AT est le plus élevé pour les hommes sont : les arts, spectacles et activités récréatives (65,6), la construction (41,2), les transports et entreposage (35,7), la production et distribution d'eau, assainissement, gestion des déchets et dépollution (35,4) et l'hébergement médico-social et social t action sociale sans hébergement (35,2).
Les secteurs où le taux de fréquence des AT est le plus élevé pour les femmes sont : l'hébergement médico-social et action sociale sans hébergement (40,5), les transports et entrposage (25,9), les activités de services administratifs et de soutien (23), l'hébergement et restauration (22,5) et la fabrication de textiles, industrie de l'habillement, du curi et de la chaussure (20,1).
La gravité la plus forte des AT (mesurée par la somme des taux d'incapacité physique physiques permanentes) se trouve dans les secteurs de la construction, des transports et entreposage,  du travail du bois, industrie du papier et de l'imprimerie, des activités de services administratifs et de soutien, de la production et distribution d'eau, assainissement, gestion des déchets et dépollution et de l'hébergement médico-social et social et action sociale sans hébergement. Tous ont un indice de gravité supérieur à 20 contre 15 en moyenne sectorielle en région. 
</t>
    </r>
  </si>
  <si>
    <t>Source : Carsat Rhône-Alpes – Carsat Auvergne - SNTRP – Extraction régionale / traitement : Dreets Auvergne-Rhône-Alpes / SESE,2021, DARES 2019</t>
  </si>
  <si>
    <t>Estimation** sexuée d'après DARES 2019 : à partir du nombre d'heures salariées 2021 (source CARSAT), et de la répartition Hommes/Femmes des heures issues de la DARES 2019, on calcule une estimation du nombre d'heures salariées Hommes/Femmes, du taux de fréquence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</si>
</sst>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_-* #,##0.0\ _€_-;\-* #,##0.0\ _€_-;_-* &quot;-&quot;??\ _€_-;_-@_-"/>
    <numFmt numFmtId="167" formatCode="0.0"/>
    <numFmt numFmtId="168" formatCode="#,##0.0"/>
    <numFmt numFmtId="169" formatCode="#,##0.0_ ;\-#,##0.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8"/>
      <color rgb="FF00B0F0"/>
      <name val="Calibri"/>
      <family val="2"/>
      <scheme val="minor"/>
    </font>
    <font>
      <sz val="9"/>
      <color theme="1"/>
      <name val="Arial"/>
      <family val="2"/>
    </font>
    <font>
      <b/>
      <sz val="11"/>
      <name val="Calibri"/>
      <family val="2"/>
      <scheme val="minor"/>
    </font>
    <font>
      <b/>
      <i/>
      <sz val="11"/>
      <color rgb="FF00B050"/>
      <name val="Calibri"/>
      <family val="2"/>
      <scheme val="minor"/>
    </font>
    <font>
      <b/>
      <sz val="9"/>
      <color theme="1"/>
      <name val="Arial"/>
      <family val="2"/>
    </font>
    <font>
      <b/>
      <sz val="9"/>
      <name val="Arial"/>
      <family val="2"/>
    </font>
    <font>
      <b/>
      <i/>
      <sz val="9"/>
      <name val="Arial"/>
      <family val="2"/>
    </font>
    <font>
      <i/>
      <sz val="9"/>
      <color theme="1"/>
      <name val="Arial"/>
      <family val="2"/>
    </font>
    <font>
      <sz val="9"/>
      <name val="Arial"/>
      <family val="2"/>
    </font>
    <font>
      <sz val="8"/>
      <name val="Arial"/>
      <family val="2"/>
    </font>
    <font>
      <sz val="11"/>
      <name val="Calibri"/>
      <family val="2"/>
      <scheme val="minor"/>
    </font>
    <font>
      <sz val="8"/>
      <color theme="1"/>
      <name val="Arial"/>
      <family val="2"/>
    </font>
    <font>
      <sz val="9"/>
      <color rgb="FFFF0000"/>
      <name val="Arial"/>
      <family val="2"/>
    </font>
    <font>
      <sz val="11"/>
      <name val="Gadugi"/>
      <family val="2"/>
    </font>
    <font>
      <b/>
      <sz val="8"/>
      <name val="Arial"/>
      <family val="2"/>
    </font>
    <font>
      <b/>
      <i/>
      <sz val="9"/>
      <color theme="1"/>
      <name val="Arial"/>
      <family val="2"/>
    </font>
    <font>
      <i/>
      <sz val="9"/>
      <name val="Arial"/>
      <family val="2"/>
    </font>
    <font>
      <b/>
      <sz val="11"/>
      <color theme="3" tint="-0.249977111117893"/>
      <name val="Gadugi"/>
      <family val="2"/>
    </font>
  </fonts>
  <fills count="14">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rgb="FFB1A0C7"/>
        <bgColor indexed="64"/>
      </patternFill>
    </fill>
    <fill>
      <patternFill patternType="solid">
        <fgColor indexed="9"/>
        <bgColor indexed="64"/>
      </patternFill>
    </fill>
    <fill>
      <patternFill patternType="solid">
        <fgColor theme="0" tint="-4.9989318521683403E-2"/>
        <bgColor indexed="64"/>
      </patternFill>
    </fill>
    <fill>
      <patternFill patternType="solid">
        <fgColor rgb="FFCCC0DA"/>
        <bgColor indexed="64"/>
      </patternFill>
    </fill>
    <fill>
      <patternFill patternType="solid">
        <fgColor theme="7" tint="0.59999389629810485"/>
        <bgColor indexed="64"/>
      </patternFill>
    </fill>
    <fill>
      <patternFill patternType="solid">
        <fgColor rgb="FF99CCFF"/>
        <bgColor indexed="64"/>
      </patternFill>
    </fill>
    <fill>
      <patternFill patternType="solid">
        <fgColor indexed="44"/>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7">
    <border>
      <left/>
      <right/>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57">
    <xf numFmtId="0" fontId="0" fillId="0" borderId="0" xfId="0"/>
    <xf numFmtId="0" fontId="3" fillId="0" borderId="0" xfId="0" applyFont="1" applyAlignment="1">
      <alignment horizontal="center"/>
    </xf>
    <xf numFmtId="0" fontId="4" fillId="0" borderId="0" xfId="0" applyFont="1" applyBorder="1" applyAlignment="1">
      <alignment horizontal="center" vertical="center" wrapText="1"/>
    </xf>
    <xf numFmtId="0" fontId="5" fillId="0" borderId="0" xfId="0" applyFont="1"/>
    <xf numFmtId="0" fontId="6" fillId="0" borderId="0" xfId="0" applyFont="1"/>
    <xf numFmtId="0" fontId="7" fillId="0" borderId="0" xfId="0" applyFont="1" applyAlignment="1">
      <alignment vertical="center" wrapText="1"/>
    </xf>
    <xf numFmtId="0" fontId="0" fillId="0" borderId="0" xfId="0" applyAlignment="1">
      <alignment wrapText="1"/>
    </xf>
    <xf numFmtId="0" fontId="8" fillId="2"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5" borderId="9" xfId="0" applyFont="1" applyFill="1" applyBorder="1" applyAlignment="1">
      <alignment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xf>
    <xf numFmtId="0" fontId="8" fillId="6" borderId="12" xfId="0" applyFont="1" applyFill="1" applyBorder="1" applyAlignment="1">
      <alignment horizontal="center"/>
    </xf>
    <xf numFmtId="0" fontId="8" fillId="7" borderId="10" xfId="0" applyFont="1" applyFill="1" applyBorder="1" applyAlignment="1">
      <alignment horizontal="center"/>
    </xf>
    <xf numFmtId="0" fontId="8" fillId="8" borderId="11" xfId="0" applyFont="1" applyFill="1" applyBorder="1" applyAlignment="1">
      <alignment horizontal="center"/>
    </xf>
    <xf numFmtId="0" fontId="8" fillId="8" borderId="12" xfId="0" applyFont="1" applyFill="1" applyBorder="1" applyAlignment="1">
      <alignment horizontal="center"/>
    </xf>
    <xf numFmtId="0" fontId="8" fillId="8" borderId="10" xfId="0" applyFont="1" applyFill="1" applyBorder="1" applyAlignment="1">
      <alignment horizontal="center"/>
    </xf>
    <xf numFmtId="0" fontId="8" fillId="7" borderId="11" xfId="0" applyFont="1" applyFill="1" applyBorder="1" applyAlignment="1">
      <alignment horizontal="center"/>
    </xf>
    <xf numFmtId="0" fontId="8" fillId="7" borderId="12" xfId="0" applyFont="1" applyFill="1" applyBorder="1" applyAlignment="1">
      <alignment horizontal="center"/>
    </xf>
    <xf numFmtId="0" fontId="9" fillId="9" borderId="7" xfId="0" applyFont="1" applyFill="1" applyBorder="1" applyAlignment="1">
      <alignment vertical="top" wrapText="1"/>
    </xf>
    <xf numFmtId="165" fontId="5" fillId="0" borderId="4" xfId="1" applyNumberFormat="1" applyFont="1" applyFill="1" applyBorder="1" applyAlignment="1"/>
    <xf numFmtId="9" fontId="5" fillId="0" borderId="5" xfId="2" applyFont="1" applyFill="1" applyBorder="1" applyAlignment="1">
      <alignment horizontal="center"/>
    </xf>
    <xf numFmtId="9" fontId="5" fillId="0" borderId="6" xfId="2" applyFont="1" applyFill="1" applyBorder="1" applyAlignment="1">
      <alignment horizontal="center"/>
    </xf>
    <xf numFmtId="165" fontId="5" fillId="0" borderId="4" xfId="1" applyNumberFormat="1" applyFont="1" applyFill="1" applyBorder="1" applyAlignment="1">
      <alignment horizontal="center"/>
    </xf>
    <xf numFmtId="165" fontId="5" fillId="0" borderId="5" xfId="1" applyNumberFormat="1" applyFont="1" applyFill="1" applyBorder="1"/>
    <xf numFmtId="165" fontId="5" fillId="0" borderId="6" xfId="1" applyNumberFormat="1" applyFont="1" applyFill="1" applyBorder="1" applyAlignment="1">
      <alignment horizontal="center"/>
    </xf>
    <xf numFmtId="165" fontId="5" fillId="0" borderId="4" xfId="1" applyNumberFormat="1" applyFont="1" applyFill="1" applyBorder="1"/>
    <xf numFmtId="165" fontId="5" fillId="0" borderId="6" xfId="1" applyNumberFormat="1" applyFont="1" applyFill="1" applyBorder="1"/>
    <xf numFmtId="166" fontId="11" fillId="0" borderId="4" xfId="1" applyNumberFormat="1" applyFont="1" applyFill="1" applyBorder="1" applyAlignment="1">
      <alignment horizontal="center"/>
    </xf>
    <xf numFmtId="166" fontId="11" fillId="0" borderId="5" xfId="1" applyNumberFormat="1" applyFont="1" applyFill="1" applyBorder="1" applyAlignment="1">
      <alignment horizontal="center"/>
    </xf>
    <xf numFmtId="166" fontId="11" fillId="0" borderId="6" xfId="1" applyNumberFormat="1" applyFont="1" applyFill="1" applyBorder="1" applyAlignment="1">
      <alignment horizontal="center"/>
    </xf>
    <xf numFmtId="0" fontId="9" fillId="10" borderId="7" xfId="0" applyFont="1" applyFill="1" applyBorder="1" applyAlignment="1">
      <alignment vertical="top" wrapText="1"/>
    </xf>
    <xf numFmtId="165" fontId="5" fillId="0" borderId="7" xfId="1" applyNumberFormat="1" applyFont="1" applyBorder="1" applyAlignment="1">
      <alignment horizontal="right"/>
    </xf>
    <xf numFmtId="9" fontId="5" fillId="0" borderId="0" xfId="2" applyFont="1" applyBorder="1" applyAlignment="1">
      <alignment horizontal="center"/>
    </xf>
    <xf numFmtId="9" fontId="5" fillId="0" borderId="8" xfId="2" applyFont="1" applyBorder="1" applyAlignment="1">
      <alignment horizontal="center"/>
    </xf>
    <xf numFmtId="165" fontId="5" fillId="0" borderId="7" xfId="1" applyNumberFormat="1" applyFont="1" applyBorder="1" applyAlignment="1">
      <alignment horizontal="center"/>
    </xf>
    <xf numFmtId="165" fontId="5" fillId="0" borderId="0" xfId="1" applyNumberFormat="1" applyFont="1" applyBorder="1" applyAlignment="1">
      <alignment horizontal="center"/>
    </xf>
    <xf numFmtId="165" fontId="5" fillId="0" borderId="7" xfId="1" applyNumberFormat="1" applyFont="1" applyBorder="1"/>
    <xf numFmtId="165" fontId="5" fillId="0" borderId="0" xfId="1" applyNumberFormat="1" applyFont="1" applyBorder="1"/>
    <xf numFmtId="166" fontId="5" fillId="0" borderId="0" xfId="1" applyNumberFormat="1" applyFont="1" applyBorder="1"/>
    <xf numFmtId="166" fontId="11" fillId="0" borderId="7" xfId="1" applyNumberFormat="1" applyFont="1" applyFill="1" applyBorder="1" applyAlignment="1">
      <alignment horizontal="center"/>
    </xf>
    <xf numFmtId="166" fontId="11" fillId="0" borderId="0" xfId="1" applyNumberFormat="1" applyFont="1" applyFill="1" applyBorder="1" applyAlignment="1">
      <alignment horizontal="center"/>
    </xf>
    <xf numFmtId="166" fontId="11" fillId="0" borderId="8" xfId="1" applyNumberFormat="1" applyFont="1" applyFill="1" applyBorder="1" applyAlignment="1">
      <alignment horizontal="center"/>
    </xf>
    <xf numFmtId="0" fontId="9" fillId="11" borderId="7" xfId="0" applyFont="1" applyFill="1" applyBorder="1" applyAlignment="1">
      <alignment vertical="top" wrapText="1"/>
    </xf>
    <xf numFmtId="165" fontId="8" fillId="11" borderId="7" xfId="1" applyNumberFormat="1" applyFont="1" applyFill="1" applyBorder="1"/>
    <xf numFmtId="9" fontId="8" fillId="11" borderId="0" xfId="2" applyFont="1" applyFill="1" applyBorder="1" applyAlignment="1">
      <alignment horizontal="center"/>
    </xf>
    <xf numFmtId="165" fontId="8" fillId="11" borderId="0" xfId="1" applyNumberFormat="1" applyFont="1" applyFill="1" applyBorder="1"/>
    <xf numFmtId="0" fontId="2" fillId="0" borderId="0" xfId="0" applyFont="1"/>
    <xf numFmtId="165" fontId="5" fillId="0" borderId="7" xfId="1" applyNumberFormat="1" applyFont="1" applyFill="1" applyBorder="1"/>
    <xf numFmtId="9" fontId="5" fillId="0" borderId="0" xfId="2" applyFont="1" applyFill="1" applyBorder="1" applyAlignment="1">
      <alignment horizontal="center"/>
    </xf>
    <xf numFmtId="9" fontId="5" fillId="0" borderId="8" xfId="2" applyFont="1" applyFill="1" applyBorder="1" applyAlignment="1">
      <alignment horizontal="center"/>
    </xf>
    <xf numFmtId="165" fontId="5" fillId="0" borderId="0" xfId="1" applyNumberFormat="1" applyFont="1" applyFill="1" applyBorder="1"/>
    <xf numFmtId="165" fontId="5" fillId="0" borderId="8" xfId="1" applyNumberFormat="1" applyFont="1" applyFill="1" applyBorder="1"/>
    <xf numFmtId="166" fontId="5" fillId="0" borderId="0" xfId="1" applyNumberFormat="1" applyFont="1" applyFill="1" applyBorder="1"/>
    <xf numFmtId="165" fontId="5" fillId="0" borderId="10" xfId="1" applyNumberFormat="1" applyFont="1" applyBorder="1"/>
    <xf numFmtId="9" fontId="5" fillId="0" borderId="11" xfId="2" applyFont="1" applyBorder="1" applyAlignment="1">
      <alignment horizontal="center"/>
    </xf>
    <xf numFmtId="165" fontId="5" fillId="0" borderId="10" xfId="1" applyNumberFormat="1" applyFont="1" applyBorder="1" applyAlignment="1">
      <alignment horizontal="center"/>
    </xf>
    <xf numFmtId="165" fontId="5" fillId="0" borderId="11" xfId="1" applyNumberFormat="1" applyFont="1" applyBorder="1" applyAlignment="1">
      <alignment horizontal="center"/>
    </xf>
    <xf numFmtId="165" fontId="5" fillId="0" borderId="12" xfId="1" applyNumberFormat="1" applyFont="1" applyBorder="1" applyAlignment="1">
      <alignment horizontal="center"/>
    </xf>
    <xf numFmtId="165" fontId="5" fillId="0" borderId="11" xfId="1" applyNumberFormat="1" applyFont="1" applyBorder="1"/>
    <xf numFmtId="165" fontId="5" fillId="0" borderId="12" xfId="1" applyNumberFormat="1" applyFont="1" applyBorder="1"/>
    <xf numFmtId="166" fontId="5" fillId="0" borderId="11" xfId="1" applyNumberFormat="1" applyFont="1" applyBorder="1"/>
    <xf numFmtId="166" fontId="5" fillId="0" borderId="12" xfId="1" applyNumberFormat="1" applyFont="1" applyBorder="1"/>
    <xf numFmtId="166" fontId="12" fillId="0" borderId="10" xfId="1" applyNumberFormat="1" applyFont="1" applyBorder="1"/>
    <xf numFmtId="166" fontId="12" fillId="0" borderId="11" xfId="1" applyNumberFormat="1" applyFont="1" applyBorder="1"/>
    <xf numFmtId="0" fontId="9" fillId="5" borderId="9" xfId="0" applyFont="1" applyFill="1" applyBorder="1" applyAlignment="1">
      <alignment wrapText="1"/>
    </xf>
    <xf numFmtId="165" fontId="8" fillId="0" borderId="13" xfId="1" applyNumberFormat="1" applyFont="1" applyBorder="1"/>
    <xf numFmtId="9" fontId="8" fillId="0" borderId="14" xfId="2" applyFont="1" applyBorder="1" applyAlignment="1">
      <alignment horizontal="center"/>
    </xf>
    <xf numFmtId="9" fontId="8" fillId="0" borderId="15" xfId="2" applyFont="1" applyBorder="1" applyAlignment="1">
      <alignment horizontal="center"/>
    </xf>
    <xf numFmtId="165" fontId="8" fillId="0" borderId="14" xfId="1" applyNumberFormat="1" applyFont="1" applyBorder="1"/>
    <xf numFmtId="167" fontId="0" fillId="0" borderId="0" xfId="0" applyNumberFormat="1"/>
    <xf numFmtId="0" fontId="13" fillId="12" borderId="0" xfId="0" applyFont="1" applyFill="1" applyBorder="1" applyAlignment="1">
      <alignment vertical="top"/>
    </xf>
    <xf numFmtId="0" fontId="13"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Border="1" applyAlignment="1">
      <alignment vertical="top" wrapText="1"/>
    </xf>
    <xf numFmtId="9" fontId="5" fillId="0" borderId="0" xfId="2" applyFont="1"/>
    <xf numFmtId="0" fontId="13" fillId="12" borderId="0" xfId="0" applyFont="1" applyFill="1" applyBorder="1" applyAlignment="1">
      <alignment vertical="top" wrapText="1"/>
    </xf>
    <xf numFmtId="0" fontId="0" fillId="0" borderId="0" xfId="0" applyFill="1"/>
    <xf numFmtId="0" fontId="6" fillId="0" borderId="0" xfId="0" applyFont="1" applyFill="1"/>
    <xf numFmtId="165" fontId="5" fillId="11" borderId="4" xfId="1" applyNumberFormat="1" applyFont="1" applyFill="1" applyBorder="1" applyAlignment="1"/>
    <xf numFmtId="9" fontId="5" fillId="11" borderId="5" xfId="2" applyFont="1" applyFill="1" applyBorder="1" applyAlignment="1">
      <alignment horizontal="center"/>
    </xf>
    <xf numFmtId="165" fontId="5" fillId="11" borderId="4" xfId="1" applyNumberFormat="1" applyFont="1" applyFill="1" applyBorder="1"/>
    <xf numFmtId="165" fontId="5" fillId="11" borderId="5" xfId="1" applyNumberFormat="1" applyFont="1" applyFill="1" applyBorder="1"/>
    <xf numFmtId="165" fontId="5" fillId="11" borderId="6" xfId="1" applyNumberFormat="1" applyFont="1" applyFill="1" applyBorder="1"/>
    <xf numFmtId="166" fontId="11" fillId="11" borderId="4" xfId="1" applyNumberFormat="1" applyFont="1" applyFill="1" applyBorder="1" applyAlignment="1">
      <alignment horizontal="center"/>
    </xf>
    <xf numFmtId="166" fontId="11" fillId="11" borderId="5" xfId="1" applyNumberFormat="1" applyFont="1" applyFill="1" applyBorder="1" applyAlignment="1">
      <alignment horizontal="center"/>
    </xf>
    <xf numFmtId="166" fontId="11" fillId="11" borderId="6" xfId="1" applyNumberFormat="1" applyFont="1" applyFill="1" applyBorder="1" applyAlignment="1">
      <alignment horizontal="center"/>
    </xf>
    <xf numFmtId="165" fontId="5" fillId="11" borderId="7" xfId="1" applyNumberFormat="1" applyFont="1" applyFill="1" applyBorder="1"/>
    <xf numFmtId="9" fontId="5" fillId="11" borderId="0" xfId="2" applyFont="1" applyFill="1" applyBorder="1" applyAlignment="1">
      <alignment horizontal="center"/>
    </xf>
    <xf numFmtId="165" fontId="5" fillId="11" borderId="0" xfId="1" applyNumberFormat="1" applyFont="1" applyFill="1" applyBorder="1"/>
    <xf numFmtId="0" fontId="9" fillId="11" borderId="10" xfId="0" applyFont="1" applyFill="1" applyBorder="1" applyAlignment="1">
      <alignment vertical="top" wrapText="1"/>
    </xf>
    <xf numFmtId="165" fontId="5" fillId="11" borderId="10" xfId="1" applyNumberFormat="1" applyFont="1" applyFill="1" applyBorder="1"/>
    <xf numFmtId="165" fontId="5" fillId="11" borderId="11" xfId="1" applyNumberFormat="1" applyFont="1" applyFill="1" applyBorder="1"/>
    <xf numFmtId="165" fontId="5" fillId="11" borderId="12" xfId="1" applyNumberFormat="1" applyFont="1" applyFill="1" applyBorder="1"/>
    <xf numFmtId="165" fontId="5" fillId="11" borderId="12" xfId="1" quotePrefix="1" applyNumberFormat="1" applyFont="1" applyFill="1" applyBorder="1"/>
    <xf numFmtId="0" fontId="5" fillId="0" borderId="10" xfId="0" applyFont="1" applyBorder="1"/>
    <xf numFmtId="0" fontId="5" fillId="0" borderId="11" xfId="0" applyFont="1" applyBorder="1"/>
    <xf numFmtId="0" fontId="5" fillId="0" borderId="12" xfId="0" applyFont="1" applyBorder="1"/>
    <xf numFmtId="0" fontId="13" fillId="0" borderId="0" xfId="0" applyFont="1" applyFill="1" applyBorder="1" applyAlignment="1">
      <alignment vertical="top"/>
    </xf>
    <xf numFmtId="0" fontId="16" fillId="0" borderId="0" xfId="0" applyFont="1"/>
    <xf numFmtId="0" fontId="9" fillId="8" borderId="9"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5" fillId="0" borderId="4" xfId="0" applyFont="1" applyBorder="1"/>
    <xf numFmtId="0" fontId="5" fillId="0" borderId="5" xfId="0" applyFont="1" applyBorder="1"/>
    <xf numFmtId="0" fontId="5" fillId="0" borderId="6" xfId="0" applyFont="1" applyBorder="1"/>
    <xf numFmtId="9" fontId="5" fillId="0" borderId="16" xfId="2" applyFont="1" applyBorder="1" applyAlignment="1">
      <alignment horizontal="center" vertical="center"/>
    </xf>
    <xf numFmtId="168" fontId="5" fillId="0" borderId="16" xfId="0" applyNumberFormat="1" applyFont="1" applyBorder="1" applyAlignment="1">
      <alignment horizontal="center"/>
    </xf>
    <xf numFmtId="0" fontId="5" fillId="0" borderId="7" xfId="0" applyFont="1" applyBorder="1"/>
    <xf numFmtId="0" fontId="5" fillId="0" borderId="0" xfId="0" applyFont="1" applyBorder="1"/>
    <xf numFmtId="0" fontId="5" fillId="0" borderId="8" xfId="0" applyFont="1" applyBorder="1"/>
    <xf numFmtId="9" fontId="5" fillId="0" borderId="17" xfId="2" applyFont="1" applyBorder="1" applyAlignment="1">
      <alignment horizontal="center" vertical="center"/>
    </xf>
    <xf numFmtId="168" fontId="5" fillId="0" borderId="17" xfId="0" applyNumberFormat="1" applyFont="1" applyBorder="1" applyAlignment="1">
      <alignment horizont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9" fontId="5" fillId="0" borderId="18" xfId="2" applyFont="1" applyBorder="1" applyAlignment="1">
      <alignment horizontal="center" vertical="center"/>
    </xf>
    <xf numFmtId="0" fontId="12"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168" fontId="5" fillId="0" borderId="18" xfId="0" applyNumberFormat="1" applyFont="1" applyBorder="1" applyAlignment="1">
      <alignment horizontal="center" vertical="center"/>
    </xf>
    <xf numFmtId="0" fontId="13" fillId="0" borderId="0" xfId="0" applyFont="1" applyBorder="1"/>
    <xf numFmtId="3" fontId="5" fillId="0" borderId="0" xfId="0" applyNumberFormat="1" applyFont="1" applyBorder="1"/>
    <xf numFmtId="9" fontId="5" fillId="0" borderId="0" xfId="2" applyFont="1" applyBorder="1" applyAlignment="1">
      <alignment horizontal="center" vertical="center"/>
    </xf>
    <xf numFmtId="0" fontId="13" fillId="12" borderId="5" xfId="0" applyFont="1" applyFill="1" applyBorder="1" applyAlignment="1">
      <alignment vertical="top"/>
    </xf>
    <xf numFmtId="0" fontId="13" fillId="12" borderId="5" xfId="0" applyFont="1" applyFill="1" applyBorder="1" applyAlignment="1">
      <alignment vertical="top" wrapText="1"/>
    </xf>
    <xf numFmtId="0" fontId="15" fillId="0" borderId="0" xfId="0" applyFont="1" applyFill="1"/>
    <xf numFmtId="3" fontId="5" fillId="0" borderId="0" xfId="0" applyNumberFormat="1" applyFont="1"/>
    <xf numFmtId="0" fontId="12" fillId="0" borderId="5" xfId="0" applyFont="1" applyBorder="1"/>
    <xf numFmtId="0" fontId="12" fillId="0" borderId="6" xfId="0" applyFont="1" applyBorder="1"/>
    <xf numFmtId="168" fontId="12" fillId="0" borderId="16" xfId="0" applyNumberFormat="1" applyFont="1" applyBorder="1" applyAlignment="1">
      <alignment horizontal="center"/>
    </xf>
    <xf numFmtId="9" fontId="12" fillId="0" borderId="16" xfId="2" applyFont="1" applyBorder="1" applyAlignment="1">
      <alignment horizontal="center" vertical="center"/>
    </xf>
    <xf numFmtId="0" fontId="12" fillId="0" borderId="7" xfId="0" applyFont="1" applyBorder="1"/>
    <xf numFmtId="0" fontId="12" fillId="0" borderId="0" xfId="0" applyFont="1" applyBorder="1"/>
    <xf numFmtId="0" fontId="12" fillId="0" borderId="8" xfId="0" applyFont="1" applyBorder="1"/>
    <xf numFmtId="168" fontId="12" fillId="0" borderId="17" xfId="0" applyNumberFormat="1" applyFont="1" applyBorder="1" applyAlignment="1">
      <alignment horizontal="center"/>
    </xf>
    <xf numFmtId="9" fontId="12" fillId="0" borderId="17" xfId="2" applyFont="1" applyBorder="1" applyAlignment="1">
      <alignment horizontal="center" vertical="center"/>
    </xf>
    <xf numFmtId="9" fontId="5" fillId="0" borderId="11" xfId="2" applyFont="1" applyBorder="1" applyAlignment="1">
      <alignment horizontal="center" vertical="center"/>
    </xf>
    <xf numFmtId="0" fontId="12" fillId="0" borderId="11" xfId="0" applyFont="1" applyBorder="1" applyAlignment="1">
      <alignment vertical="center"/>
    </xf>
    <xf numFmtId="0" fontId="12" fillId="0" borderId="12" xfId="0" applyFont="1" applyBorder="1" applyAlignment="1">
      <alignment vertical="center"/>
    </xf>
    <xf numFmtId="168" fontId="12" fillId="0" borderId="18" xfId="0" applyNumberFormat="1" applyFont="1" applyBorder="1" applyAlignment="1">
      <alignment horizontal="center" vertical="center"/>
    </xf>
    <xf numFmtId="9" fontId="12" fillId="0" borderId="18" xfId="2" applyFont="1" applyBorder="1" applyAlignment="1">
      <alignment horizontal="center" vertical="center"/>
    </xf>
    <xf numFmtId="0" fontId="13" fillId="12" borderId="5" xfId="0" applyFont="1" applyFill="1" applyBorder="1" applyAlignment="1">
      <alignment horizontal="left" vertical="center" wrapText="1"/>
    </xf>
    <xf numFmtId="0" fontId="14" fillId="0" borderId="5" xfId="0" applyFont="1" applyBorder="1" applyAlignment="1"/>
    <xf numFmtId="165" fontId="5" fillId="0" borderId="8" xfId="1" applyNumberFormat="1" applyFont="1" applyFill="1" applyBorder="1" applyAlignment="1">
      <alignment horizontal="center"/>
    </xf>
    <xf numFmtId="165" fontId="5" fillId="0" borderId="5" xfId="1" applyNumberFormat="1" applyFont="1" applyFill="1" applyBorder="1" applyAlignment="1">
      <alignment horizontal="center"/>
    </xf>
    <xf numFmtId="165" fontId="5" fillId="12" borderId="7" xfId="1" applyNumberFormat="1" applyFont="1" applyFill="1" applyBorder="1"/>
    <xf numFmtId="0" fontId="14" fillId="0" borderId="0" xfId="0" applyFont="1"/>
    <xf numFmtId="9" fontId="12" fillId="0" borderId="0" xfId="2" applyFont="1"/>
    <xf numFmtId="0" fontId="12" fillId="0" borderId="0" xfId="0" applyFont="1"/>
    <xf numFmtId="166" fontId="11" fillId="0" borderId="8" xfId="1" applyNumberFormat="1" applyFont="1" applyFill="1" applyBorder="1"/>
    <xf numFmtId="166" fontId="11" fillId="11" borderId="8" xfId="1" applyNumberFormat="1" applyFont="1" applyFill="1" applyBorder="1" applyAlignment="1">
      <alignment horizontal="center"/>
    </xf>
    <xf numFmtId="166" fontId="19" fillId="11" borderId="0" xfId="1" applyNumberFormat="1" applyFont="1" applyFill="1" applyBorder="1"/>
    <xf numFmtId="166" fontId="11" fillId="12" borderId="0" xfId="1" applyNumberFormat="1" applyFont="1" applyFill="1" applyBorder="1"/>
    <xf numFmtId="166" fontId="19" fillId="11" borderId="8" xfId="1" applyNumberFormat="1" applyFont="1" applyFill="1" applyBorder="1"/>
    <xf numFmtId="166" fontId="11" fillId="11" borderId="6" xfId="1" quotePrefix="1" applyNumberFormat="1" applyFont="1" applyFill="1" applyBorder="1" applyAlignment="1">
      <alignment horizontal="center"/>
    </xf>
    <xf numFmtId="167" fontId="11" fillId="0" borderId="12" xfId="0" applyNumberFormat="1" applyFont="1" applyBorder="1" applyAlignment="1">
      <alignment horizontal="right"/>
    </xf>
    <xf numFmtId="166" fontId="19" fillId="12" borderId="15" xfId="1" applyNumberFormat="1" applyFont="1" applyFill="1" applyBorder="1" applyAlignment="1">
      <alignment horizontal="center"/>
    </xf>
    <xf numFmtId="166" fontId="11" fillId="12" borderId="12" xfId="1" applyNumberFormat="1" applyFont="1" applyFill="1" applyBorder="1" applyAlignment="1">
      <alignment horizontal="center"/>
    </xf>
    <xf numFmtId="166" fontId="11" fillId="11" borderId="8" xfId="1" quotePrefix="1" applyNumberFormat="1" applyFont="1" applyFill="1" applyBorder="1" applyAlignment="1">
      <alignment horizontal="center"/>
    </xf>
    <xf numFmtId="166" fontId="11" fillId="12" borderId="8" xfId="1" quotePrefix="1" applyNumberFormat="1" applyFont="1" applyFill="1" applyBorder="1" applyAlignment="1">
      <alignment horizontal="center"/>
    </xf>
    <xf numFmtId="166" fontId="19" fillId="12" borderId="15" xfId="1" quotePrefix="1" applyNumberFormat="1" applyFont="1" applyFill="1" applyBorder="1" applyAlignment="1">
      <alignment horizontal="center"/>
    </xf>
    <xf numFmtId="9" fontId="5" fillId="12" borderId="12" xfId="2" applyFont="1" applyFill="1" applyBorder="1" applyAlignment="1">
      <alignment horizontal="center"/>
    </xf>
    <xf numFmtId="9" fontId="8" fillId="13" borderId="8" xfId="2" applyFont="1" applyFill="1" applyBorder="1" applyAlignment="1">
      <alignment horizontal="center"/>
    </xf>
    <xf numFmtId="9" fontId="8" fillId="12" borderId="8" xfId="2" applyFont="1" applyFill="1" applyBorder="1" applyAlignment="1">
      <alignment horizontal="center"/>
    </xf>
    <xf numFmtId="166" fontId="5" fillId="0" borderId="5" xfId="1" applyNumberFormat="1" applyFont="1" applyFill="1" applyBorder="1"/>
    <xf numFmtId="166" fontId="11" fillId="0" borderId="0" xfId="1" applyNumberFormat="1" applyFont="1" applyFill="1" applyBorder="1"/>
    <xf numFmtId="166" fontId="19" fillId="13" borderId="7" xfId="1" applyNumberFormat="1" applyFont="1" applyFill="1" applyBorder="1"/>
    <xf numFmtId="166" fontId="19" fillId="13" borderId="0" xfId="1" applyNumberFormat="1" applyFont="1" applyFill="1" applyBorder="1"/>
    <xf numFmtId="166" fontId="11" fillId="11" borderId="7" xfId="1" applyNumberFormat="1" applyFont="1" applyFill="1" applyBorder="1" applyAlignment="1">
      <alignment horizontal="right"/>
    </xf>
    <xf numFmtId="166" fontId="11" fillId="11" borderId="0" xfId="1" applyNumberFormat="1" applyFont="1" applyFill="1" applyBorder="1" applyAlignment="1">
      <alignment horizontal="right"/>
    </xf>
    <xf numFmtId="166" fontId="11" fillId="0" borderId="0" xfId="0" applyNumberFormat="1" applyFont="1" applyAlignment="1">
      <alignment horizontal="right"/>
    </xf>
    <xf numFmtId="166" fontId="19" fillId="0" borderId="13" xfId="1" applyNumberFormat="1" applyFont="1" applyBorder="1" applyAlignment="1">
      <alignment horizontal="right"/>
    </xf>
    <xf numFmtId="166" fontId="19" fillId="0" borderId="14" xfId="1" applyNumberFormat="1" applyFont="1" applyBorder="1" applyAlignment="1">
      <alignment horizontal="right"/>
    </xf>
    <xf numFmtId="166" fontId="11" fillId="11" borderId="7" xfId="1" applyNumberFormat="1" applyFont="1" applyFill="1" applyBorder="1"/>
    <xf numFmtId="166" fontId="11" fillId="11" borderId="0" xfId="1" applyNumberFormat="1" applyFont="1" applyFill="1" applyBorder="1"/>
    <xf numFmtId="166" fontId="19" fillId="0" borderId="13" xfId="1" applyNumberFormat="1" applyFont="1" applyBorder="1"/>
    <xf numFmtId="166" fontId="19" fillId="0" borderId="14" xfId="1" applyNumberFormat="1" applyFont="1" applyBorder="1"/>
    <xf numFmtId="166" fontId="20" fillId="0" borderId="7" xfId="1" applyNumberFormat="1" applyFont="1" applyFill="1" applyBorder="1"/>
    <xf numFmtId="166" fontId="20" fillId="0" borderId="0" xfId="1" applyNumberFormat="1" applyFont="1" applyFill="1" applyBorder="1"/>
    <xf numFmtId="166" fontId="10" fillId="11" borderId="7" xfId="1" applyNumberFormat="1" applyFont="1" applyFill="1" applyBorder="1"/>
    <xf numFmtId="166" fontId="10" fillId="11" borderId="0" xfId="1" applyNumberFormat="1" applyFont="1" applyFill="1" applyBorder="1"/>
    <xf numFmtId="165" fontId="19" fillId="0" borderId="13" xfId="1" applyNumberFormat="1" applyFont="1" applyBorder="1" applyAlignment="1">
      <alignment horizontal="right"/>
    </xf>
    <xf numFmtId="165" fontId="19" fillId="0" borderId="14" xfId="1" applyNumberFormat="1" applyFont="1" applyBorder="1" applyAlignment="1">
      <alignment horizontal="right"/>
    </xf>
    <xf numFmtId="166" fontId="10" fillId="0" borderId="13" xfId="1" applyNumberFormat="1" applyFont="1" applyBorder="1"/>
    <xf numFmtId="166" fontId="10" fillId="0" borderId="14" xfId="1" applyNumberFormat="1" applyFont="1" applyBorder="1"/>
    <xf numFmtId="166" fontId="10" fillId="0" borderId="15" xfId="1" applyNumberFormat="1" applyFont="1" applyBorder="1"/>
    <xf numFmtId="0" fontId="15" fillId="0" borderId="0" xfId="0" applyFont="1"/>
    <xf numFmtId="0" fontId="13" fillId="12" borderId="5" xfId="0" applyFont="1" applyFill="1" applyBorder="1" applyAlignment="1">
      <alignment vertical="center"/>
    </xf>
    <xf numFmtId="3" fontId="5" fillId="0" borderId="16" xfId="0" applyNumberFormat="1" applyFont="1" applyBorder="1" applyAlignment="1">
      <alignment horizontal="center"/>
    </xf>
    <xf numFmtId="3" fontId="5" fillId="0" borderId="17" xfId="0" applyNumberFormat="1" applyFont="1" applyBorder="1" applyAlignment="1">
      <alignment horizontal="center"/>
    </xf>
    <xf numFmtId="3" fontId="5" fillId="0" borderId="18" xfId="0" applyNumberFormat="1" applyFont="1" applyBorder="1" applyAlignment="1">
      <alignment horizontal="center" vertical="center"/>
    </xf>
    <xf numFmtId="3" fontId="5" fillId="0" borderId="0" xfId="0" applyNumberFormat="1" applyFont="1" applyAlignment="1">
      <alignment horizontal="center"/>
    </xf>
    <xf numFmtId="3" fontId="5" fillId="0" borderId="18" xfId="0" applyNumberFormat="1" applyFont="1" applyBorder="1" applyAlignment="1">
      <alignment horizontal="center"/>
    </xf>
    <xf numFmtId="165" fontId="8" fillId="11" borderId="7" xfId="2" applyNumberFormat="1" applyFont="1" applyFill="1" applyBorder="1" applyAlignment="1">
      <alignment horizontal="center"/>
    </xf>
    <xf numFmtId="165" fontId="5" fillId="12" borderId="0" xfId="1" applyNumberFormat="1" applyFont="1" applyFill="1" applyBorder="1"/>
    <xf numFmtId="165" fontId="8" fillId="11" borderId="8" xfId="1" applyNumberFormat="1" applyFont="1" applyFill="1" applyBorder="1"/>
    <xf numFmtId="166" fontId="11" fillId="0" borderId="10" xfId="1" applyNumberFormat="1" applyFont="1" applyFill="1" applyBorder="1" applyAlignment="1">
      <alignment horizontal="center"/>
    </xf>
    <xf numFmtId="166" fontId="11" fillId="0" borderId="11" xfId="1" applyNumberFormat="1" applyFont="1" applyFill="1" applyBorder="1" applyAlignment="1">
      <alignment horizontal="center"/>
    </xf>
    <xf numFmtId="166" fontId="19" fillId="0" borderId="4" xfId="1" applyNumberFormat="1" applyFont="1" applyFill="1" applyBorder="1" applyAlignment="1">
      <alignment horizontal="center"/>
    </xf>
    <xf numFmtId="166" fontId="19" fillId="0" borderId="14" xfId="1" applyNumberFormat="1" applyFont="1" applyFill="1" applyBorder="1" applyAlignment="1">
      <alignment horizontal="center"/>
    </xf>
    <xf numFmtId="169" fontId="11" fillId="0" borderId="10" xfId="1" applyNumberFormat="1" applyFont="1" applyFill="1" applyBorder="1" applyAlignment="1">
      <alignment horizontal="center"/>
    </xf>
    <xf numFmtId="169" fontId="11" fillId="0" borderId="11" xfId="1" applyNumberFormat="1" applyFont="1" applyFill="1" applyBorder="1" applyAlignment="1">
      <alignment horizontal="center"/>
    </xf>
    <xf numFmtId="166" fontId="11" fillId="0" borderId="12" xfId="1" applyNumberFormat="1" applyFont="1" applyFill="1" applyBorder="1" applyAlignment="1">
      <alignment horizontal="center"/>
    </xf>
    <xf numFmtId="166" fontId="19" fillId="0" borderId="12" xfId="1" applyNumberFormat="1" applyFont="1" applyFill="1" applyBorder="1" applyAlignment="1">
      <alignment horizontal="center"/>
    </xf>
    <xf numFmtId="166" fontId="19" fillId="11" borderId="7" xfId="1" applyNumberFormat="1" applyFont="1" applyFill="1" applyBorder="1" applyAlignment="1">
      <alignment horizontal="left" indent="2"/>
    </xf>
    <xf numFmtId="166" fontId="11" fillId="0" borderId="0" xfId="1" applyNumberFormat="1" applyFont="1" applyBorder="1" applyAlignment="1">
      <alignment horizontal="right"/>
    </xf>
    <xf numFmtId="166" fontId="11" fillId="0" borderId="0" xfId="1" applyNumberFormat="1" applyFont="1" applyBorder="1"/>
    <xf numFmtId="165" fontId="11" fillId="11" borderId="7" xfId="1" applyNumberFormat="1" applyFont="1" applyFill="1" applyBorder="1" applyAlignment="1">
      <alignment horizontal="right"/>
    </xf>
    <xf numFmtId="165" fontId="11" fillId="11" borderId="0" xfId="1" applyNumberFormat="1" applyFont="1" applyFill="1" applyBorder="1" applyAlignment="1">
      <alignment horizontal="right"/>
    </xf>
    <xf numFmtId="0" fontId="11" fillId="0" borderId="10" xfId="0" applyFont="1" applyBorder="1" applyAlignment="1">
      <alignment horizontal="right"/>
    </xf>
    <xf numFmtId="0" fontId="11" fillId="0" borderId="11" xfId="0" applyFont="1" applyBorder="1" applyAlignment="1">
      <alignment horizontal="right"/>
    </xf>
    <xf numFmtId="0" fontId="11" fillId="0" borderId="0" xfId="0" applyFont="1" applyAlignment="1">
      <alignment horizontal="right"/>
    </xf>
    <xf numFmtId="0" fontId="12" fillId="0" borderId="4" xfId="0" applyFont="1" applyBorder="1" applyAlignment="1">
      <alignment vertical="center"/>
    </xf>
    <xf numFmtId="166" fontId="19" fillId="11" borderId="0" xfId="1" applyNumberFormat="1" applyFont="1" applyFill="1" applyBorder="1" applyAlignment="1">
      <alignment horizontal="right"/>
    </xf>
    <xf numFmtId="166" fontId="19" fillId="0" borderId="13" xfId="1" applyNumberFormat="1" applyFont="1" applyFill="1" applyBorder="1" applyAlignment="1">
      <alignment horizontal="center"/>
    </xf>
    <xf numFmtId="0" fontId="17" fillId="6" borderId="19" xfId="0" applyFont="1" applyFill="1" applyBorder="1" applyAlignment="1">
      <alignment horizontal="left" vertical="top" wrapText="1"/>
    </xf>
    <xf numFmtId="0" fontId="17" fillId="6" borderId="20" xfId="0" applyFont="1" applyFill="1" applyBorder="1" applyAlignment="1">
      <alignment horizontal="left" vertical="top" wrapText="1"/>
    </xf>
    <xf numFmtId="0" fontId="17" fillId="6" borderId="21" xfId="0" applyFont="1" applyFill="1" applyBorder="1" applyAlignment="1">
      <alignment horizontal="left" vertical="top" wrapText="1"/>
    </xf>
    <xf numFmtId="0" fontId="17" fillId="6" borderId="22" xfId="0" applyFont="1" applyFill="1" applyBorder="1" applyAlignment="1">
      <alignment horizontal="left" vertical="top" wrapText="1"/>
    </xf>
    <xf numFmtId="0" fontId="17" fillId="6" borderId="0" xfId="0" applyFont="1" applyFill="1" applyBorder="1" applyAlignment="1">
      <alignment horizontal="left" vertical="top" wrapText="1"/>
    </xf>
    <xf numFmtId="0" fontId="17" fillId="6" borderId="23" xfId="0" applyFont="1" applyFill="1" applyBorder="1" applyAlignment="1">
      <alignment horizontal="left" vertical="top" wrapText="1"/>
    </xf>
    <xf numFmtId="0" fontId="17" fillId="6" borderId="24" xfId="0" applyFont="1" applyFill="1" applyBorder="1" applyAlignment="1">
      <alignment horizontal="left" vertical="top" wrapText="1"/>
    </xf>
    <xf numFmtId="0" fontId="17" fillId="6" borderId="25" xfId="0" applyFont="1" applyFill="1" applyBorder="1" applyAlignment="1">
      <alignment horizontal="left" vertical="top" wrapText="1"/>
    </xf>
    <xf numFmtId="0" fontId="17" fillId="6" borderId="26" xfId="0" applyFont="1" applyFill="1" applyBorder="1" applyAlignment="1">
      <alignment horizontal="left" vertical="top" wrapText="1"/>
    </xf>
    <xf numFmtId="0" fontId="9" fillId="4" borderId="7"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1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4" borderId="4" xfId="0" applyFont="1" applyFill="1" applyBorder="1" applyAlignment="1">
      <alignment horizontal="center" vertical="top" wrapText="1"/>
    </xf>
    <xf numFmtId="0" fontId="9" fillId="4"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3" fillId="12" borderId="5"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3" fillId="12" borderId="5" xfId="0" applyFont="1" applyFill="1" applyBorder="1" applyAlignment="1">
      <alignment horizontal="left" vertical="top"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1633870</xdr:colOff>
      <xdr:row>2</xdr:row>
      <xdr:rowOff>52267</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14350" y="0"/>
          <a:ext cx="1633870" cy="8047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PES/10%20Travail/Sant&#233;%20au%20travail/PRST4/calculs%20indic%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ractions%20SE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s>
    <sheetDataSet>
      <sheetData sheetId="0">
        <row r="20">
          <cell r="AK20">
            <v>582672296.58956921</v>
          </cell>
          <cell r="AL20">
            <v>233860842.41043067</v>
          </cell>
          <cell r="BD20">
            <v>8258</v>
          </cell>
          <cell r="BE20">
            <v>2463</v>
          </cell>
        </row>
        <row r="39">
          <cell r="BD39">
            <v>18293</v>
          </cell>
          <cell r="BE39">
            <v>12700</v>
          </cell>
        </row>
        <row r="40">
          <cell r="AX40">
            <v>42015</v>
          </cell>
          <cell r="AY40">
            <v>18364</v>
          </cell>
        </row>
        <row r="41">
          <cell r="AK41">
            <v>1052647219.8549155</v>
          </cell>
          <cell r="AL41">
            <v>1167221077.1450841</v>
          </cell>
        </row>
        <row r="43">
          <cell r="AG43">
            <v>2328920934.0839462</v>
          </cell>
          <cell r="AH43">
            <v>1652051037.9160538</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_At_reg"/>
      <sheetName val="Nouv_IP_reg"/>
      <sheetName val="IJ_reg"/>
      <sheetName val="Nb_déces_reg"/>
      <sheetName val="Nb salariés_reg"/>
      <sheetName val="Nb heures_reg"/>
      <sheetName val="TauxIPP_reg"/>
      <sheetName val="Feuil5"/>
      <sheetName val="NbAT_2019"/>
      <sheetName val="Nbsalariés_reg_2019"/>
      <sheetName val="Nb heures-reg_2019"/>
      <sheetName val="Tx freq-reg 19"/>
      <sheetName val="Feuil1"/>
      <sheetName val="NbAT_reg_2019"/>
      <sheetName val="NbAT-regsexage_2019"/>
      <sheetName val="NbAT_reg_causes_21"/>
      <sheetName val="NbSal_reg_21"/>
      <sheetName val="Txfreq Agric 19"/>
      <sheetName val="ind gravité 19"/>
      <sheetName val="Somme tx IPP CARSAT"/>
      <sheetName val="comparatif"/>
      <sheetName val="naf700_DARES"/>
      <sheetName val="Heures NAF38_DARES"/>
      <sheetName val="TxIPP NAF38_DARES"/>
    </sheetNames>
    <sheetDataSet>
      <sheetData sheetId="0" refreshError="1"/>
      <sheetData sheetId="1" refreshError="1"/>
      <sheetData sheetId="2" refreshError="1"/>
      <sheetData sheetId="3" refreshError="1"/>
      <sheetData sheetId="4" refreshError="1"/>
      <sheetData sheetId="5">
        <row r="11">
          <cell r="L11">
            <v>2170884303.0537295</v>
          </cell>
          <cell r="M11">
            <v>1713613472.9462705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7"/>
  <sheetViews>
    <sheetView showGridLines="0" tabSelected="1" topLeftCell="G73" zoomScaleNormal="100" workbookViewId="0">
      <selection activeCell="W90" sqref="W90"/>
    </sheetView>
  </sheetViews>
  <sheetFormatPr baseColWidth="10" defaultRowHeight="15" x14ac:dyDescent="0.25"/>
  <cols>
    <col min="1" max="1" width="7.7109375" customWidth="1"/>
    <col min="2" max="2" width="100.42578125" bestFit="1" customWidth="1"/>
    <col min="3" max="3" width="14.140625" style="3" bestFit="1" customWidth="1"/>
    <col min="4" max="11" width="11.42578125" style="3" customWidth="1"/>
    <col min="12" max="12" width="14.140625" style="3" bestFit="1" customWidth="1"/>
    <col min="13" max="13" width="13.5703125" style="3" customWidth="1"/>
    <col min="14" max="14" width="14.5703125" style="3" customWidth="1"/>
    <col min="15" max="19" width="11.42578125" style="3" customWidth="1"/>
    <col min="20" max="20" width="14.28515625" customWidth="1"/>
    <col min="21" max="29" width="11.42578125" customWidth="1"/>
  </cols>
  <sheetData>
    <row r="1" spans="2:29" ht="44.25" customHeight="1" thickBot="1" x14ac:dyDescent="0.3">
      <c r="B1" s="1"/>
      <c r="C1" s="247" t="s">
        <v>0</v>
      </c>
      <c r="D1" s="248"/>
      <c r="E1" s="248"/>
      <c r="F1" s="248"/>
      <c r="G1" s="248"/>
      <c r="H1" s="248"/>
      <c r="I1" s="249"/>
      <c r="J1" s="2"/>
      <c r="Q1"/>
      <c r="R1"/>
      <c r="S1"/>
    </row>
    <row r="3" spans="2:29" x14ac:dyDescent="0.25">
      <c r="B3" s="1"/>
      <c r="C3" s="1"/>
      <c r="D3" s="1"/>
    </row>
    <row r="4" spans="2:29" x14ac:dyDescent="0.25">
      <c r="B4" s="4" t="s">
        <v>76</v>
      </c>
    </row>
    <row r="5" spans="2:29" ht="15.75" thickBot="1" x14ac:dyDescent="0.3">
      <c r="C5" s="1"/>
      <c r="D5" s="1"/>
      <c r="E5" s="1"/>
      <c r="F5" s="1"/>
      <c r="G5" s="1"/>
      <c r="H5" s="1"/>
      <c r="I5" s="1"/>
      <c r="J5" s="1"/>
      <c r="K5" s="1"/>
      <c r="L5" s="1"/>
      <c r="M5" s="1"/>
      <c r="N5" s="1"/>
      <c r="O5" s="1"/>
    </row>
    <row r="6" spans="2:29" s="6" customFormat="1" ht="47.25" customHeight="1" x14ac:dyDescent="0.25">
      <c r="B6" s="5" t="s">
        <v>1</v>
      </c>
      <c r="C6" s="250" t="s">
        <v>2</v>
      </c>
      <c r="D6" s="251"/>
      <c r="E6" s="252"/>
      <c r="F6" s="253" t="s">
        <v>3</v>
      </c>
      <c r="G6" s="254"/>
      <c r="H6" s="255"/>
      <c r="I6" s="253" t="s">
        <v>86</v>
      </c>
      <c r="J6" s="254"/>
      <c r="K6" s="255"/>
      <c r="L6" s="229" t="s">
        <v>4</v>
      </c>
      <c r="M6" s="230"/>
      <c r="N6" s="231"/>
      <c r="O6" s="229" t="s">
        <v>5</v>
      </c>
      <c r="P6" s="230"/>
      <c r="Q6" s="231"/>
      <c r="R6" s="232" t="s">
        <v>6</v>
      </c>
      <c r="S6" s="233"/>
      <c r="T6" s="234"/>
      <c r="U6" s="232" t="s">
        <v>7</v>
      </c>
      <c r="V6" s="233"/>
      <c r="W6" s="234"/>
      <c r="X6" s="235" t="s">
        <v>8</v>
      </c>
      <c r="Y6" s="236"/>
      <c r="Z6" s="237"/>
      <c r="AA6" s="232" t="s">
        <v>9</v>
      </c>
      <c r="AB6" s="233"/>
      <c r="AC6" s="234"/>
    </row>
    <row r="7" spans="2:29" s="6" customFormat="1" ht="24.75" customHeight="1" thickBot="1" x14ac:dyDescent="0.3">
      <c r="C7" s="7" t="s">
        <v>10</v>
      </c>
      <c r="D7" s="238" t="s">
        <v>11</v>
      </c>
      <c r="E7" s="239"/>
      <c r="F7" s="240">
        <v>2021</v>
      </c>
      <c r="G7" s="241"/>
      <c r="H7" s="242"/>
      <c r="I7" s="240">
        <v>2021</v>
      </c>
      <c r="J7" s="241"/>
      <c r="K7" s="242"/>
      <c r="L7" s="243">
        <v>2021</v>
      </c>
      <c r="M7" s="244"/>
      <c r="N7" s="245"/>
      <c r="O7" s="243">
        <v>2021</v>
      </c>
      <c r="P7" s="244"/>
      <c r="Q7" s="245"/>
      <c r="R7" s="224" t="s">
        <v>11</v>
      </c>
      <c r="S7" s="225"/>
      <c r="T7" s="8" t="s">
        <v>10</v>
      </c>
      <c r="U7" s="224" t="s">
        <v>12</v>
      </c>
      <c r="V7" s="225"/>
      <c r="W7" s="8" t="s">
        <v>10</v>
      </c>
      <c r="X7" s="224" t="s">
        <v>12</v>
      </c>
      <c r="Y7" s="225"/>
      <c r="Z7" s="8" t="s">
        <v>10</v>
      </c>
      <c r="AA7" s="224" t="s">
        <v>12</v>
      </c>
      <c r="AB7" s="225"/>
      <c r="AC7" s="8" t="s">
        <v>10</v>
      </c>
    </row>
    <row r="8" spans="2:29" ht="15.75" thickBot="1" x14ac:dyDescent="0.3">
      <c r="B8" s="9" t="s">
        <v>13</v>
      </c>
      <c r="C8" s="10" t="s">
        <v>74</v>
      </c>
      <c r="D8" s="11" t="s">
        <v>14</v>
      </c>
      <c r="E8" s="12" t="s">
        <v>15</v>
      </c>
      <c r="F8" s="13" t="s">
        <v>16</v>
      </c>
      <c r="G8" s="14" t="s">
        <v>17</v>
      </c>
      <c r="H8" s="15" t="s">
        <v>18</v>
      </c>
      <c r="I8" s="16" t="s">
        <v>16</v>
      </c>
      <c r="J8" s="14" t="s">
        <v>17</v>
      </c>
      <c r="K8" s="15" t="s">
        <v>18</v>
      </c>
      <c r="L8" s="16" t="s">
        <v>16</v>
      </c>
      <c r="M8" s="14" t="s">
        <v>17</v>
      </c>
      <c r="N8" s="15" t="s">
        <v>18</v>
      </c>
      <c r="O8" s="16" t="s">
        <v>16</v>
      </c>
      <c r="P8" s="14" t="s">
        <v>17</v>
      </c>
      <c r="Q8" s="15" t="s">
        <v>18</v>
      </c>
      <c r="R8" s="13" t="s">
        <v>16</v>
      </c>
      <c r="S8" s="17" t="s">
        <v>17</v>
      </c>
      <c r="T8" s="18" t="s">
        <v>74</v>
      </c>
      <c r="U8" s="13" t="s">
        <v>16</v>
      </c>
      <c r="V8" s="17" t="s">
        <v>17</v>
      </c>
      <c r="W8" s="18" t="s">
        <v>74</v>
      </c>
      <c r="X8" s="13" t="s">
        <v>16</v>
      </c>
      <c r="Y8" s="17" t="s">
        <v>17</v>
      </c>
      <c r="Z8" s="18" t="s">
        <v>74</v>
      </c>
      <c r="AA8" s="13" t="s">
        <v>16</v>
      </c>
      <c r="AB8" s="17" t="s">
        <v>17</v>
      </c>
      <c r="AC8" s="18" t="s">
        <v>74</v>
      </c>
    </row>
    <row r="9" spans="2:29" x14ac:dyDescent="0.25">
      <c r="B9" s="19" t="s">
        <v>19</v>
      </c>
      <c r="C9" s="20">
        <v>178</v>
      </c>
      <c r="D9" s="21">
        <v>0.66</v>
      </c>
      <c r="E9" s="22">
        <f>100%-D9</f>
        <v>0.33999999999999997</v>
      </c>
      <c r="F9" s="23">
        <v>5</v>
      </c>
      <c r="G9" s="144">
        <v>0</v>
      </c>
      <c r="H9" s="25">
        <v>5</v>
      </c>
      <c r="I9" s="26">
        <v>0</v>
      </c>
      <c r="J9" s="24">
        <v>0</v>
      </c>
      <c r="K9" s="27">
        <f>I9+J9</f>
        <v>0</v>
      </c>
      <c r="L9" s="26">
        <v>659</v>
      </c>
      <c r="M9" s="24">
        <v>0</v>
      </c>
      <c r="N9" s="27">
        <f>SUM(L9:M9)</f>
        <v>659</v>
      </c>
      <c r="O9" s="26">
        <v>0</v>
      </c>
      <c r="P9" s="24">
        <v>0</v>
      </c>
      <c r="Q9" s="27">
        <f>O9+P9</f>
        <v>0</v>
      </c>
      <c r="R9" s="28">
        <v>42.560435818862786</v>
      </c>
      <c r="S9" s="29">
        <v>0</v>
      </c>
      <c r="T9" s="30">
        <v>28.089887640449437</v>
      </c>
      <c r="U9" s="28">
        <v>25.864075860031846</v>
      </c>
      <c r="V9" s="29">
        <v>0</v>
      </c>
      <c r="W9" s="30">
        <v>17.704003229210187</v>
      </c>
      <c r="X9" s="28">
        <v>3.4088851983521975</v>
      </c>
      <c r="Y9" s="29">
        <v>0</v>
      </c>
      <c r="Z9" s="30">
        <v>2.3333876256099031</v>
      </c>
      <c r="AA9" s="28">
        <v>0</v>
      </c>
      <c r="AB9" s="29">
        <v>0</v>
      </c>
      <c r="AC9" s="30">
        <v>0</v>
      </c>
    </row>
    <row r="10" spans="2:29" x14ac:dyDescent="0.25">
      <c r="B10" s="31" t="s">
        <v>20</v>
      </c>
      <c r="C10" s="32">
        <v>2375</v>
      </c>
      <c r="D10" s="33">
        <v>0.86</v>
      </c>
      <c r="E10" s="50">
        <f t="shared" ref="E10:E49" si="0">100%-D10</f>
        <v>0.14000000000000001</v>
      </c>
      <c r="F10" s="35">
        <v>69</v>
      </c>
      <c r="G10" s="36">
        <v>1</v>
      </c>
      <c r="H10" s="143">
        <v>70</v>
      </c>
      <c r="I10" s="35">
        <v>7</v>
      </c>
      <c r="J10" s="36">
        <v>0</v>
      </c>
      <c r="K10" s="52">
        <f t="shared" ref="K10:K48" si="1">I10+J10</f>
        <v>7</v>
      </c>
      <c r="L10" s="37">
        <v>6702</v>
      </c>
      <c r="M10" s="38">
        <v>42</v>
      </c>
      <c r="N10" s="52">
        <f t="shared" ref="N10:N25" si="2">SUM(L10:M10)</f>
        <v>6744</v>
      </c>
      <c r="O10" s="37">
        <v>0</v>
      </c>
      <c r="P10" s="38">
        <v>0</v>
      </c>
      <c r="Q10" s="52">
        <f t="shared" ref="Q10:Q25" si="3">O10+P10</f>
        <v>0</v>
      </c>
      <c r="R10" s="40">
        <v>33.782129742962056</v>
      </c>
      <c r="S10" s="41">
        <v>3.0075187969924806</v>
      </c>
      <c r="T10" s="42">
        <v>29.473684210526315</v>
      </c>
      <c r="U10" s="40">
        <v>18.095360089625853</v>
      </c>
      <c r="V10" s="41">
        <v>0.26225159550182398</v>
      </c>
      <c r="W10" s="42">
        <v>15.657713437002309</v>
      </c>
      <c r="X10" s="205">
        <v>1.7576101930532244</v>
      </c>
      <c r="Y10" s="205">
        <v>6.3877567983105801E-2</v>
      </c>
      <c r="Z10" s="42">
        <v>1.5085088488449081</v>
      </c>
      <c r="AA10" s="40">
        <v>16.784102112116734</v>
      </c>
      <c r="AB10" s="41">
        <v>0</v>
      </c>
      <c r="AC10" s="42">
        <v>14.315623713830682</v>
      </c>
    </row>
    <row r="11" spans="2:29" x14ac:dyDescent="0.25">
      <c r="B11" s="31" t="s">
        <v>21</v>
      </c>
      <c r="C11" s="37">
        <v>62377</v>
      </c>
      <c r="D11" s="33">
        <v>0.56999999999999995</v>
      </c>
      <c r="E11" s="50">
        <f t="shared" si="0"/>
        <v>0.43000000000000005</v>
      </c>
      <c r="F11" s="37">
        <v>1437</v>
      </c>
      <c r="G11" s="38">
        <v>913</v>
      </c>
      <c r="H11" s="143">
        <v>2350</v>
      </c>
      <c r="I11" s="37">
        <v>94</v>
      </c>
      <c r="J11" s="38">
        <v>68</v>
      </c>
      <c r="K11" s="52">
        <f t="shared" si="1"/>
        <v>162</v>
      </c>
      <c r="L11" s="37">
        <v>106901</v>
      </c>
      <c r="M11" s="38">
        <v>85523</v>
      </c>
      <c r="N11" s="52">
        <f t="shared" si="2"/>
        <v>192424</v>
      </c>
      <c r="O11" s="35">
        <v>2</v>
      </c>
      <c r="P11" s="36">
        <v>1</v>
      </c>
      <c r="Q11" s="52">
        <f t="shared" si="3"/>
        <v>3</v>
      </c>
      <c r="R11" s="40">
        <v>40.416381544142034</v>
      </c>
      <c r="S11" s="41">
        <v>34.039081936506854</v>
      </c>
      <c r="T11" s="42">
        <v>37.674142712858902</v>
      </c>
      <c r="U11" s="40">
        <v>23.549686824022491</v>
      </c>
      <c r="V11" s="41">
        <v>14.962327119229322</v>
      </c>
      <c r="W11" s="42">
        <v>22.683516355848116</v>
      </c>
      <c r="X11" s="206">
        <v>1.7519033202330052</v>
      </c>
      <c r="Y11" s="206">
        <v>2.0085469101606188</v>
      </c>
      <c r="Z11" s="42">
        <v>1.8573842345777523</v>
      </c>
      <c r="AA11" s="40">
        <v>17.568033594538701</v>
      </c>
      <c r="AB11" s="41">
        <v>18.130774348935351</v>
      </c>
      <c r="AC11" s="42">
        <v>17.799320919227203</v>
      </c>
    </row>
    <row r="12" spans="2:29" x14ac:dyDescent="0.25">
      <c r="B12" s="31" t="s">
        <v>22</v>
      </c>
      <c r="C12" s="37">
        <v>21915</v>
      </c>
      <c r="D12" s="33">
        <v>0.39</v>
      </c>
      <c r="E12" s="50">
        <f t="shared" si="0"/>
        <v>0.61</v>
      </c>
      <c r="F12" s="37">
        <v>287</v>
      </c>
      <c r="G12" s="38">
        <v>292</v>
      </c>
      <c r="H12" s="143">
        <v>579</v>
      </c>
      <c r="I12" s="37">
        <v>16</v>
      </c>
      <c r="J12" s="38">
        <v>24</v>
      </c>
      <c r="K12" s="52">
        <f t="shared" si="1"/>
        <v>40</v>
      </c>
      <c r="L12" s="37">
        <v>22253</v>
      </c>
      <c r="M12" s="38">
        <v>25924</v>
      </c>
      <c r="N12" s="52">
        <f t="shared" si="2"/>
        <v>48177</v>
      </c>
      <c r="O12" s="35">
        <v>1</v>
      </c>
      <c r="P12" s="36">
        <v>1</v>
      </c>
      <c r="Q12" s="52">
        <f t="shared" si="3"/>
        <v>2</v>
      </c>
      <c r="R12" s="40">
        <v>33.579622902004829</v>
      </c>
      <c r="S12" s="41">
        <v>21.842962564004743</v>
      </c>
      <c r="T12" s="42">
        <v>26.420260095824776</v>
      </c>
      <c r="U12" s="40">
        <v>19.798648615302504</v>
      </c>
      <c r="V12" s="41">
        <v>20.143572807206731</v>
      </c>
      <c r="W12" s="42">
        <v>15.878807238849292</v>
      </c>
      <c r="X12" s="206">
        <v>1.5351196084889429</v>
      </c>
      <c r="Y12" s="206">
        <v>1.1800931631044544</v>
      </c>
      <c r="Z12" s="42">
        <v>1.3212319453299524</v>
      </c>
      <c r="AA12" s="40">
        <v>20.143572807206731</v>
      </c>
      <c r="AB12" s="41">
        <v>17.252557815791864</v>
      </c>
      <c r="AC12" s="42">
        <v>18.401864693036053</v>
      </c>
    </row>
    <row r="13" spans="2:29" x14ac:dyDescent="0.25">
      <c r="B13" s="31" t="s">
        <v>23</v>
      </c>
      <c r="C13" s="37">
        <v>20433</v>
      </c>
      <c r="D13" s="33">
        <v>0.74</v>
      </c>
      <c r="E13" s="34">
        <f t="shared" si="0"/>
        <v>0.26</v>
      </c>
      <c r="F13" s="37">
        <v>827</v>
      </c>
      <c r="G13" s="38">
        <v>131</v>
      </c>
      <c r="H13" s="143">
        <v>958</v>
      </c>
      <c r="I13" s="37">
        <v>59</v>
      </c>
      <c r="J13" s="38">
        <v>11</v>
      </c>
      <c r="K13" s="52">
        <f t="shared" si="1"/>
        <v>70</v>
      </c>
      <c r="L13" s="37">
        <v>57414</v>
      </c>
      <c r="M13" s="38">
        <v>12882</v>
      </c>
      <c r="N13" s="52">
        <f t="shared" si="2"/>
        <v>70296</v>
      </c>
      <c r="O13" s="35">
        <v>2</v>
      </c>
      <c r="P13" s="36">
        <v>0</v>
      </c>
      <c r="Q13" s="52">
        <f t="shared" si="3"/>
        <v>2</v>
      </c>
      <c r="R13" s="40">
        <v>54.694247911102998</v>
      </c>
      <c r="S13" s="41">
        <v>24.658452202131546</v>
      </c>
      <c r="T13" s="42">
        <v>46.88494102677042</v>
      </c>
      <c r="U13" s="40">
        <v>30.841431981750521</v>
      </c>
      <c r="V13" s="41">
        <v>4.8854021639774103</v>
      </c>
      <c r="W13" s="42">
        <v>27.281535133690628</v>
      </c>
      <c r="X13" s="206">
        <v>2.1411487010885422</v>
      </c>
      <c r="Y13" s="206">
        <v>1.5519084340282872</v>
      </c>
      <c r="Z13" s="42">
        <v>2.0018609538182841</v>
      </c>
      <c r="AA13" s="40">
        <v>28.56655005806638</v>
      </c>
      <c r="AB13" s="41">
        <v>13.251818641756838</v>
      </c>
      <c r="AC13" s="42">
        <v>24.946372418698317</v>
      </c>
    </row>
    <row r="14" spans="2:29" x14ac:dyDescent="0.25">
      <c r="B14" s="31" t="s">
        <v>24</v>
      </c>
      <c r="C14" s="37">
        <v>938</v>
      </c>
      <c r="D14" s="33">
        <v>0.79</v>
      </c>
      <c r="E14" s="34">
        <f t="shared" si="0"/>
        <v>0.20999999999999996</v>
      </c>
      <c r="F14" s="35">
        <v>3</v>
      </c>
      <c r="G14" s="36">
        <v>0</v>
      </c>
      <c r="H14" s="143">
        <v>3</v>
      </c>
      <c r="I14" s="37">
        <v>1</v>
      </c>
      <c r="J14" s="38">
        <v>0</v>
      </c>
      <c r="K14" s="52">
        <f t="shared" si="1"/>
        <v>1</v>
      </c>
      <c r="L14" s="37">
        <v>1045</v>
      </c>
      <c r="M14" s="38">
        <v>0</v>
      </c>
      <c r="N14" s="52">
        <f t="shared" si="2"/>
        <v>1045</v>
      </c>
      <c r="O14" s="35">
        <v>0</v>
      </c>
      <c r="P14" s="36">
        <v>0</v>
      </c>
      <c r="Q14" s="52">
        <f t="shared" si="3"/>
        <v>0</v>
      </c>
      <c r="R14" s="40">
        <v>4.0484737254055227</v>
      </c>
      <c r="S14" s="41">
        <v>0</v>
      </c>
      <c r="T14" s="42">
        <v>3.1982942430703623</v>
      </c>
      <c r="U14" s="40">
        <v>2.2947549445155282</v>
      </c>
      <c r="V14" s="41">
        <v>0</v>
      </c>
      <c r="W14" s="42">
        <v>1.8621442218285511</v>
      </c>
      <c r="X14" s="40">
        <v>0.79933963900624228</v>
      </c>
      <c r="Y14" s="41">
        <v>0</v>
      </c>
      <c r="Z14" s="42">
        <v>0.64864690393694524</v>
      </c>
      <c r="AA14" s="40">
        <v>15.298366296770187</v>
      </c>
      <c r="AB14" s="41">
        <v>0</v>
      </c>
      <c r="AC14" s="42">
        <v>12.414294812190342</v>
      </c>
    </row>
    <row r="15" spans="2:29" x14ac:dyDescent="0.25">
      <c r="B15" s="31" t="s">
        <v>25</v>
      </c>
      <c r="C15" s="37">
        <v>23671</v>
      </c>
      <c r="D15" s="33">
        <v>0.65</v>
      </c>
      <c r="E15" s="34">
        <f t="shared" si="0"/>
        <v>0.35</v>
      </c>
      <c r="F15" s="37">
        <v>282</v>
      </c>
      <c r="G15" s="38">
        <v>63</v>
      </c>
      <c r="H15" s="143">
        <v>345</v>
      </c>
      <c r="I15" s="35">
        <v>20</v>
      </c>
      <c r="J15" s="36">
        <v>7</v>
      </c>
      <c r="K15" s="52">
        <f t="shared" si="1"/>
        <v>27</v>
      </c>
      <c r="L15" s="37">
        <v>22122</v>
      </c>
      <c r="M15" s="38">
        <v>4528</v>
      </c>
      <c r="N15" s="52">
        <f t="shared" si="2"/>
        <v>26650</v>
      </c>
      <c r="O15" s="35">
        <v>1</v>
      </c>
      <c r="P15" s="36">
        <v>0</v>
      </c>
      <c r="Q15" s="52">
        <f t="shared" si="3"/>
        <v>1</v>
      </c>
      <c r="R15" s="40">
        <v>18.328171764866454</v>
      </c>
      <c r="S15" s="41">
        <v>7.6042414769126783</v>
      </c>
      <c r="T15" s="42">
        <v>14.574796164082633</v>
      </c>
      <c r="U15" s="40">
        <v>10.695878612834791</v>
      </c>
      <c r="V15" s="41">
        <v>2.3895047964843683</v>
      </c>
      <c r="W15" s="42">
        <v>8.8819167701581598</v>
      </c>
      <c r="X15" s="206">
        <v>0.83905754139408251</v>
      </c>
      <c r="Y15" s="206">
        <v>0.36288821926391185</v>
      </c>
      <c r="Z15" s="42">
        <v>0.68609588963685497</v>
      </c>
      <c r="AA15" s="40">
        <v>12.21302451536455</v>
      </c>
      <c r="AB15" s="41">
        <v>4.4078736880554663</v>
      </c>
      <c r="AC15" s="42">
        <v>9.7057467314481922</v>
      </c>
    </row>
    <row r="16" spans="2:29" x14ac:dyDescent="0.25">
      <c r="B16" s="31" t="s">
        <v>26</v>
      </c>
      <c r="C16" s="37">
        <v>16433</v>
      </c>
      <c r="D16" s="33">
        <v>0.49</v>
      </c>
      <c r="E16" s="34">
        <f t="shared" si="0"/>
        <v>0.51</v>
      </c>
      <c r="F16" s="37">
        <v>80</v>
      </c>
      <c r="G16" s="38">
        <v>66</v>
      </c>
      <c r="H16" s="143">
        <v>146</v>
      </c>
      <c r="I16" s="35">
        <v>9</v>
      </c>
      <c r="J16" s="36">
        <v>2</v>
      </c>
      <c r="K16" s="52">
        <f t="shared" si="1"/>
        <v>11</v>
      </c>
      <c r="L16" s="37">
        <v>5383</v>
      </c>
      <c r="M16" s="38">
        <v>6123</v>
      </c>
      <c r="N16" s="52">
        <f t="shared" si="2"/>
        <v>11506</v>
      </c>
      <c r="O16" s="35">
        <v>0</v>
      </c>
      <c r="P16" s="36">
        <v>0</v>
      </c>
      <c r="Q16" s="52">
        <f t="shared" si="3"/>
        <v>0</v>
      </c>
      <c r="R16" s="40">
        <v>9.9352100117111277</v>
      </c>
      <c r="S16" s="41">
        <v>7.8751149945769097</v>
      </c>
      <c r="T16" s="42">
        <v>8.8845615529726771</v>
      </c>
      <c r="U16" s="40">
        <v>5.7027887642038735</v>
      </c>
      <c r="V16" s="41">
        <v>4.7048007304681958</v>
      </c>
      <c r="W16" s="42">
        <v>5.0996740015929847</v>
      </c>
      <c r="X16" s="206">
        <v>0.38372639897136812</v>
      </c>
      <c r="Y16" s="206">
        <v>0.41935321064122472</v>
      </c>
      <c r="Z16" s="42">
        <v>0.40189622645430739</v>
      </c>
      <c r="AA16" s="40">
        <v>8.4828982867532634</v>
      </c>
      <c r="AB16" s="41">
        <v>1.7122048450156162</v>
      </c>
      <c r="AC16" s="42">
        <v>5.0298154536259574</v>
      </c>
    </row>
    <row r="17" spans="2:29" x14ac:dyDescent="0.25">
      <c r="B17" s="31" t="s">
        <v>27</v>
      </c>
      <c r="C17" s="37">
        <v>52019</v>
      </c>
      <c r="D17" s="33">
        <v>0.74</v>
      </c>
      <c r="E17" s="34">
        <f t="shared" si="0"/>
        <v>0.26</v>
      </c>
      <c r="F17" s="37">
        <v>1376</v>
      </c>
      <c r="G17" s="38">
        <v>261</v>
      </c>
      <c r="H17" s="143">
        <v>1637</v>
      </c>
      <c r="I17" s="37">
        <v>88</v>
      </c>
      <c r="J17" s="38">
        <v>20</v>
      </c>
      <c r="K17" s="52">
        <f t="shared" si="1"/>
        <v>108</v>
      </c>
      <c r="L17" s="37">
        <v>108216</v>
      </c>
      <c r="M17" s="38">
        <v>23592</v>
      </c>
      <c r="N17" s="52">
        <f t="shared" si="2"/>
        <v>131808</v>
      </c>
      <c r="O17" s="35">
        <v>3</v>
      </c>
      <c r="P17" s="36">
        <v>0</v>
      </c>
      <c r="Q17" s="52">
        <f t="shared" si="3"/>
        <v>3</v>
      </c>
      <c r="R17" s="40">
        <v>35.745774802657863</v>
      </c>
      <c r="S17" s="41">
        <v>19.297682651457233</v>
      </c>
      <c r="T17" s="42">
        <v>31.469270843345701</v>
      </c>
      <c r="U17" s="40">
        <v>20.237232382760055</v>
      </c>
      <c r="V17" s="41">
        <v>3.8386029446950394</v>
      </c>
      <c r="W17" s="42">
        <v>18.102075157980416</v>
      </c>
      <c r="X17" s="206">
        <v>1.5915642002418329</v>
      </c>
      <c r="Y17" s="206">
        <v>1.0514243367713529</v>
      </c>
      <c r="Z17" s="42">
        <v>1.4575432635449497</v>
      </c>
      <c r="AA17" s="40">
        <v>15.119095123166668</v>
      </c>
      <c r="AB17" s="41">
        <v>8.6905622952871244</v>
      </c>
      <c r="AC17" s="42">
        <v>13.52403049371414</v>
      </c>
    </row>
    <row r="18" spans="2:29" x14ac:dyDescent="0.25">
      <c r="B18" s="31" t="s">
        <v>28</v>
      </c>
      <c r="C18" s="37">
        <v>77494</v>
      </c>
      <c r="D18" s="33">
        <v>0.8</v>
      </c>
      <c r="E18" s="34">
        <f t="shared" si="0"/>
        <v>0.19999999999999996</v>
      </c>
      <c r="F18" s="37">
        <v>2628</v>
      </c>
      <c r="G18" s="38">
        <v>275</v>
      </c>
      <c r="H18" s="143">
        <v>2903</v>
      </c>
      <c r="I18" s="37">
        <v>182</v>
      </c>
      <c r="J18" s="38">
        <v>23</v>
      </c>
      <c r="K18" s="52">
        <f t="shared" si="1"/>
        <v>205</v>
      </c>
      <c r="L18" s="37">
        <v>189508</v>
      </c>
      <c r="M18" s="38">
        <v>21287</v>
      </c>
      <c r="N18" s="52">
        <f t="shared" si="2"/>
        <v>210795</v>
      </c>
      <c r="O18" s="35">
        <v>3</v>
      </c>
      <c r="P18" s="36">
        <v>0</v>
      </c>
      <c r="Q18" s="52">
        <f t="shared" si="3"/>
        <v>3</v>
      </c>
      <c r="R18" s="40">
        <v>42.390378609956898</v>
      </c>
      <c r="S18" s="41">
        <v>17.743309159418796</v>
      </c>
      <c r="T18" s="42">
        <v>37.460964719849279</v>
      </c>
      <c r="U18" s="40">
        <v>24.087577541635628</v>
      </c>
      <c r="V18" s="41">
        <v>2.5205798416856156</v>
      </c>
      <c r="W18" s="42">
        <v>21.782468147529841</v>
      </c>
      <c r="X18" s="206">
        <v>1.7369819805023914</v>
      </c>
      <c r="Y18" s="206">
        <v>0.88070398575552611</v>
      </c>
      <c r="Z18" s="42">
        <v>1.5816863152457985</v>
      </c>
      <c r="AA18" s="40">
        <v>19.147241051931822</v>
      </c>
      <c r="AB18" s="41">
        <v>6.5369112486199619</v>
      </c>
      <c r="AC18" s="42">
        <v>16.860215614019829</v>
      </c>
    </row>
    <row r="19" spans="2:29" x14ac:dyDescent="0.25">
      <c r="B19" s="31" t="s">
        <v>29</v>
      </c>
      <c r="C19" s="37">
        <v>21487</v>
      </c>
      <c r="D19" s="33">
        <v>0.66</v>
      </c>
      <c r="E19" s="34">
        <f t="shared" si="0"/>
        <v>0.33999999999999997</v>
      </c>
      <c r="F19" s="37">
        <v>120</v>
      </c>
      <c r="G19" s="38">
        <v>70</v>
      </c>
      <c r="H19" s="143">
        <v>190</v>
      </c>
      <c r="I19" s="35">
        <v>5</v>
      </c>
      <c r="J19" s="36">
        <v>8</v>
      </c>
      <c r="K19" s="52">
        <f t="shared" si="1"/>
        <v>13</v>
      </c>
      <c r="L19" s="37">
        <v>7971</v>
      </c>
      <c r="M19" s="38">
        <v>6401</v>
      </c>
      <c r="N19" s="52">
        <f t="shared" si="2"/>
        <v>14372</v>
      </c>
      <c r="O19" s="35">
        <v>1</v>
      </c>
      <c r="P19" s="36">
        <v>1</v>
      </c>
      <c r="Q19" s="52">
        <f t="shared" si="3"/>
        <v>2</v>
      </c>
      <c r="R19" s="40">
        <v>8.4617760421734918</v>
      </c>
      <c r="S19" s="41">
        <v>9.5817169889317491</v>
      </c>
      <c r="T19" s="42">
        <v>8.8425559640712983</v>
      </c>
      <c r="U19" s="40">
        <v>4.8762046991055215</v>
      </c>
      <c r="V19" s="41">
        <v>2.8444527411448881</v>
      </c>
      <c r="W19" s="42">
        <v>5.2258092818899167</v>
      </c>
      <c r="X19" s="206">
        <v>0.32390189713808432</v>
      </c>
      <c r="Y19" s="206">
        <v>0.54482615352044783</v>
      </c>
      <c r="Z19" s="42">
        <v>0.39529121578590465</v>
      </c>
      <c r="AA19" s="40">
        <v>5.8514456389266263</v>
      </c>
      <c r="AB19" s="41">
        <v>13.278062794749237</v>
      </c>
      <c r="AC19" s="42">
        <v>8.2512778135103932</v>
      </c>
    </row>
    <row r="20" spans="2:29" x14ac:dyDescent="0.25">
      <c r="B20" s="31" t="s">
        <v>30</v>
      </c>
      <c r="C20" s="37">
        <v>22112</v>
      </c>
      <c r="D20" s="33">
        <v>0.69</v>
      </c>
      <c r="E20" s="34">
        <f t="shared" si="0"/>
        <v>0.31000000000000005</v>
      </c>
      <c r="F20" s="37">
        <v>232</v>
      </c>
      <c r="G20" s="38">
        <v>88</v>
      </c>
      <c r="H20" s="143">
        <v>320</v>
      </c>
      <c r="I20" s="35">
        <v>15</v>
      </c>
      <c r="J20" s="36">
        <v>10</v>
      </c>
      <c r="K20" s="52">
        <f t="shared" si="1"/>
        <v>25</v>
      </c>
      <c r="L20" s="37">
        <v>17010</v>
      </c>
      <c r="M20" s="38">
        <v>9106</v>
      </c>
      <c r="N20" s="52">
        <f t="shared" si="2"/>
        <v>26116</v>
      </c>
      <c r="O20" s="35">
        <v>0</v>
      </c>
      <c r="P20" s="36">
        <v>0</v>
      </c>
      <c r="Q20" s="52">
        <f t="shared" si="3"/>
        <v>0</v>
      </c>
      <c r="R20" s="40">
        <v>15.205855827513163</v>
      </c>
      <c r="S20" s="41">
        <v>12.837869380514446</v>
      </c>
      <c r="T20" s="42">
        <v>14.471780028943559</v>
      </c>
      <c r="U20" s="40">
        <v>8.9913366263936592</v>
      </c>
      <c r="V20" s="41">
        <v>3.410506996218285</v>
      </c>
      <c r="W20" s="42">
        <v>8.5520452082489822</v>
      </c>
      <c r="X20" s="206">
        <v>0.65923550006446618</v>
      </c>
      <c r="Y20" s="206">
        <v>0.78396363384027346</v>
      </c>
      <c r="Z20" s="42">
        <v>0.69795378955822007</v>
      </c>
      <c r="AA20" s="40">
        <v>6.1234102886646475</v>
      </c>
      <c r="AB20" s="41">
        <v>7.6622845828886827</v>
      </c>
      <c r="AC20" s="42">
        <v>6.6011098951171832</v>
      </c>
    </row>
    <row r="21" spans="2:29" x14ac:dyDescent="0.25">
      <c r="B21" s="31" t="s">
        <v>31</v>
      </c>
      <c r="C21" s="37">
        <v>37400</v>
      </c>
      <c r="D21" s="33">
        <v>0.78</v>
      </c>
      <c r="E21" s="34">
        <f t="shared" si="0"/>
        <v>0.21999999999999997</v>
      </c>
      <c r="F21" s="37">
        <v>720</v>
      </c>
      <c r="G21" s="38">
        <v>78</v>
      </c>
      <c r="H21" s="143">
        <v>798</v>
      </c>
      <c r="I21" s="37">
        <v>50</v>
      </c>
      <c r="J21" s="38">
        <v>6</v>
      </c>
      <c r="K21" s="52">
        <f t="shared" si="1"/>
        <v>56</v>
      </c>
      <c r="L21" s="37">
        <v>53858</v>
      </c>
      <c r="M21" s="38">
        <v>6918</v>
      </c>
      <c r="N21" s="52">
        <f t="shared" si="2"/>
        <v>60776</v>
      </c>
      <c r="O21" s="35">
        <v>1</v>
      </c>
      <c r="P21" s="36">
        <v>1</v>
      </c>
      <c r="Q21" s="52">
        <f t="shared" si="3"/>
        <v>2</v>
      </c>
      <c r="R21" s="40">
        <v>24.681201151789388</v>
      </c>
      <c r="S21" s="41">
        <v>9.4798249878463814</v>
      </c>
      <c r="T21" s="42">
        <v>21.336898395721924</v>
      </c>
      <c r="U21" s="40">
        <v>14.262703061024176</v>
      </c>
      <c r="V21" s="41">
        <v>1.5451261649442858</v>
      </c>
      <c r="W21" s="42">
        <v>12.72195709996643</v>
      </c>
      <c r="X21" s="206">
        <v>1.0668898075842224</v>
      </c>
      <c r="Y21" s="206">
        <v>0.56497067087686847</v>
      </c>
      <c r="Z21" s="42">
        <v>0.96890935427012481</v>
      </c>
      <c r="AA21" s="40">
        <v>10.617790056540219</v>
      </c>
      <c r="AB21" s="41">
        <v>11.515013673552829</v>
      </c>
      <c r="AC21" s="42">
        <v>10.792938542202096</v>
      </c>
    </row>
    <row r="22" spans="2:29" x14ac:dyDescent="0.25">
      <c r="B22" s="31" t="s">
        <v>32</v>
      </c>
      <c r="C22" s="37">
        <v>24762</v>
      </c>
      <c r="D22" s="33">
        <v>0.77</v>
      </c>
      <c r="E22" s="34">
        <f t="shared" si="0"/>
        <v>0.22999999999999998</v>
      </c>
      <c r="F22" s="37">
        <v>600</v>
      </c>
      <c r="G22" s="38">
        <v>87</v>
      </c>
      <c r="H22" s="143">
        <v>687</v>
      </c>
      <c r="I22" s="35">
        <v>33</v>
      </c>
      <c r="J22" s="36">
        <v>7</v>
      </c>
      <c r="K22" s="52">
        <f t="shared" si="1"/>
        <v>40</v>
      </c>
      <c r="L22" s="37">
        <v>40637</v>
      </c>
      <c r="M22" s="38">
        <v>9527</v>
      </c>
      <c r="N22" s="52">
        <f t="shared" si="2"/>
        <v>50164</v>
      </c>
      <c r="O22" s="35">
        <v>0</v>
      </c>
      <c r="P22" s="36">
        <v>1</v>
      </c>
      <c r="Q22" s="52">
        <f t="shared" si="3"/>
        <v>1</v>
      </c>
      <c r="R22" s="40">
        <v>31.468410436183632</v>
      </c>
      <c r="S22" s="41">
        <v>15.275860979130016</v>
      </c>
      <c r="T22" s="42">
        <v>27.744124061061303</v>
      </c>
      <c r="U22" s="40">
        <v>17.77441943939948</v>
      </c>
      <c r="V22" s="41">
        <v>2.5772908187129242</v>
      </c>
      <c r="W22" s="42">
        <v>15.955093865768053</v>
      </c>
      <c r="X22" s="206">
        <v>1.2038318045981276</v>
      </c>
      <c r="Y22" s="206">
        <v>1.0241914075100664</v>
      </c>
      <c r="Z22" s="42">
        <v>1.1650237680966355</v>
      </c>
      <c r="AA22" s="40">
        <v>8.5317213309117506</v>
      </c>
      <c r="AB22" s="41">
        <v>18.598206518236751</v>
      </c>
      <c r="AC22" s="42">
        <v>10.706402142822521</v>
      </c>
    </row>
    <row r="23" spans="2:29" x14ac:dyDescent="0.25">
      <c r="B23" s="31" t="s">
        <v>33</v>
      </c>
      <c r="C23" s="37">
        <v>48139</v>
      </c>
      <c r="D23" s="33">
        <v>0.7</v>
      </c>
      <c r="E23" s="34">
        <f t="shared" si="0"/>
        <v>0.30000000000000004</v>
      </c>
      <c r="F23" s="37">
        <v>1133</v>
      </c>
      <c r="G23" s="38">
        <v>206</v>
      </c>
      <c r="H23" s="143">
        <v>1339</v>
      </c>
      <c r="I23" s="37">
        <v>66</v>
      </c>
      <c r="J23" s="38">
        <v>16</v>
      </c>
      <c r="K23" s="52">
        <f t="shared" si="1"/>
        <v>82</v>
      </c>
      <c r="L23" s="37">
        <v>80637</v>
      </c>
      <c r="M23" s="38">
        <v>19717</v>
      </c>
      <c r="N23" s="52">
        <f t="shared" si="2"/>
        <v>100354</v>
      </c>
      <c r="O23" s="35">
        <v>0</v>
      </c>
      <c r="P23" s="36">
        <v>0</v>
      </c>
      <c r="Q23" s="52">
        <f t="shared" si="3"/>
        <v>0</v>
      </c>
      <c r="R23" s="40">
        <v>33.622871862137323</v>
      </c>
      <c r="S23" s="41">
        <v>14.264248668785529</v>
      </c>
      <c r="T23" s="42">
        <v>27.815284904131786</v>
      </c>
      <c r="U23" s="40">
        <v>19.136622410351645</v>
      </c>
      <c r="V23" s="41">
        <v>3.4793858927912087</v>
      </c>
      <c r="W23" s="42">
        <v>16.287077611245483</v>
      </c>
      <c r="X23" s="206">
        <v>1.3619768943543915</v>
      </c>
      <c r="Y23" s="206">
        <v>0.85701621798297845</v>
      </c>
      <c r="Z23" s="42">
        <v>1.2206672043307911</v>
      </c>
      <c r="AA23" s="40">
        <v>10.032792331640669</v>
      </c>
      <c r="AB23" s="41">
        <v>3.8249950389259069</v>
      </c>
      <c r="AC23" s="42">
        <v>8.295583966295311</v>
      </c>
    </row>
    <row r="24" spans="2:29" x14ac:dyDescent="0.25">
      <c r="B24" s="31" t="s">
        <v>34</v>
      </c>
      <c r="C24" s="37">
        <v>27779</v>
      </c>
      <c r="D24" s="33">
        <v>0.74</v>
      </c>
      <c r="E24" s="34">
        <f t="shared" si="0"/>
        <v>0.26</v>
      </c>
      <c r="F24" s="35">
        <v>62</v>
      </c>
      <c r="G24" s="36">
        <v>3</v>
      </c>
      <c r="H24" s="143">
        <v>65</v>
      </c>
      <c r="I24" s="35">
        <v>4</v>
      </c>
      <c r="J24" s="36">
        <v>0</v>
      </c>
      <c r="K24" s="52">
        <f t="shared" si="1"/>
        <v>4</v>
      </c>
      <c r="L24" s="37">
        <v>4513</v>
      </c>
      <c r="M24" s="38">
        <v>374</v>
      </c>
      <c r="N24" s="52">
        <f t="shared" si="2"/>
        <v>4887</v>
      </c>
      <c r="O24" s="35">
        <v>1</v>
      </c>
      <c r="P24" s="36">
        <v>0</v>
      </c>
      <c r="Q24" s="52">
        <f t="shared" si="3"/>
        <v>1</v>
      </c>
      <c r="R24" s="40">
        <v>3.0160835085418407</v>
      </c>
      <c r="S24" s="41">
        <v>0.41536633926568772</v>
      </c>
      <c r="T24" s="42">
        <v>2.3398970445300407</v>
      </c>
      <c r="U24" s="40">
        <v>1.6326548875260112</v>
      </c>
      <c r="V24" s="41">
        <v>7.8999430041581192E-2</v>
      </c>
      <c r="W24" s="42">
        <v>1.3012703782194404</v>
      </c>
      <c r="X24" s="206">
        <v>0.1188414759258853</v>
      </c>
      <c r="Y24" s="206">
        <v>3.1228526528399764E-2</v>
      </c>
      <c r="Z24" s="42">
        <v>9.7835512897821622E-2</v>
      </c>
      <c r="AA24" s="40">
        <v>3.9236383587318655</v>
      </c>
      <c r="AB24" s="41">
        <v>0</v>
      </c>
      <c r="AC24" s="42">
        <v>2.9829120977645638</v>
      </c>
    </row>
    <row r="25" spans="2:29" x14ac:dyDescent="0.25">
      <c r="B25" s="31" t="s">
        <v>35</v>
      </c>
      <c r="C25" s="37">
        <v>19406</v>
      </c>
      <c r="D25" s="33">
        <v>0.76</v>
      </c>
      <c r="E25" s="34">
        <f t="shared" si="0"/>
        <v>0.24</v>
      </c>
      <c r="F25" s="37">
        <v>911</v>
      </c>
      <c r="G25" s="38">
        <v>47</v>
      </c>
      <c r="H25" s="143">
        <v>958</v>
      </c>
      <c r="I25" s="35">
        <v>55</v>
      </c>
      <c r="J25" s="36">
        <v>7</v>
      </c>
      <c r="K25" s="52">
        <f t="shared" si="1"/>
        <v>62</v>
      </c>
      <c r="L25" s="37">
        <v>86713</v>
      </c>
      <c r="M25" s="38">
        <v>3904</v>
      </c>
      <c r="N25" s="52">
        <f t="shared" si="2"/>
        <v>90617</v>
      </c>
      <c r="O25" s="35">
        <v>0</v>
      </c>
      <c r="P25" s="36">
        <v>0</v>
      </c>
      <c r="Q25" s="52">
        <f t="shared" si="3"/>
        <v>0</v>
      </c>
      <c r="R25" s="40">
        <v>61.768742168726988</v>
      </c>
      <c r="S25" s="41">
        <v>10.091380672644199</v>
      </c>
      <c r="T25" s="42">
        <v>49.366175409667107</v>
      </c>
      <c r="U25" s="40">
        <v>35.435371800867451</v>
      </c>
      <c r="V25" s="41">
        <v>1.8281695660162134</v>
      </c>
      <c r="W25" s="42">
        <v>29.85329504965058</v>
      </c>
      <c r="X25" s="206">
        <v>3.3728950548502956</v>
      </c>
      <c r="Y25" s="206">
        <v>0.61176982919109257</v>
      </c>
      <c r="Z25" s="42">
        <v>2.8238163230837019</v>
      </c>
      <c r="AA25" s="40">
        <v>23.999587707063906</v>
      </c>
      <c r="AB25" s="41">
        <v>19.117807162221645</v>
      </c>
      <c r="AC25" s="42">
        <v>23.028794406776388</v>
      </c>
    </row>
    <row r="26" spans="2:29" s="47" customFormat="1" x14ac:dyDescent="0.25">
      <c r="B26" s="43" t="s">
        <v>36</v>
      </c>
      <c r="C26" s="193">
        <f>SUM(C9:C25)</f>
        <v>478918</v>
      </c>
      <c r="D26" s="45">
        <v>0.69</v>
      </c>
      <c r="E26" s="162">
        <f t="shared" si="0"/>
        <v>0.31000000000000005</v>
      </c>
      <c r="F26" s="44">
        <v>10767</v>
      </c>
      <c r="G26" s="46">
        <v>2581</v>
      </c>
      <c r="H26" s="46">
        <v>13348</v>
      </c>
      <c r="I26" s="44">
        <v>704</v>
      </c>
      <c r="J26" s="46">
        <v>209</v>
      </c>
      <c r="K26" s="195">
        <f t="shared" si="1"/>
        <v>913</v>
      </c>
      <c r="L26" s="44">
        <v>810883</v>
      </c>
      <c r="M26" s="46">
        <v>235848</v>
      </c>
      <c r="N26" s="46">
        <v>882436</v>
      </c>
      <c r="O26" s="44">
        <v>15</v>
      </c>
      <c r="P26" s="46">
        <v>5</v>
      </c>
      <c r="Q26" s="46">
        <f>O26+P26</f>
        <v>20</v>
      </c>
      <c r="R26" s="204">
        <v>32.582504366273469</v>
      </c>
      <c r="S26" s="151">
        <v>17.384617933785957</v>
      </c>
      <c r="T26" s="151">
        <v>27.871159572202341</v>
      </c>
      <c r="U26" s="204">
        <v>18.478654404920523</v>
      </c>
      <c r="V26" s="213">
        <v>4.4295910670660223</v>
      </c>
      <c r="W26" s="153">
        <v>16.399999999999999</v>
      </c>
      <c r="X26" s="151">
        <v>1.3916621825787283</v>
      </c>
      <c r="Y26" s="151">
        <v>1.0084971796436182</v>
      </c>
      <c r="Z26" s="151">
        <v>1.3</v>
      </c>
      <c r="AA26" s="179">
        <f>[1]Feuil1!BD20/[1]Feuil1!AK20*1000000</f>
        <v>14.172631937943128</v>
      </c>
      <c r="AB26" s="180">
        <f>[1]Feuil1!BE20/[1]Feuil1!AL20*1000000</f>
        <v>10.531904249610902</v>
      </c>
      <c r="AC26" s="153">
        <v>13.1</v>
      </c>
    </row>
    <row r="27" spans="2:29" x14ac:dyDescent="0.25">
      <c r="B27" s="19" t="s">
        <v>37</v>
      </c>
      <c r="C27" s="48">
        <v>206907</v>
      </c>
      <c r="D27" s="49">
        <v>0.86</v>
      </c>
      <c r="E27" s="34">
        <f t="shared" si="0"/>
        <v>0.14000000000000001</v>
      </c>
      <c r="F27" s="48">
        <v>11658</v>
      </c>
      <c r="G27" s="51">
        <v>223</v>
      </c>
      <c r="H27" s="194">
        <v>11881</v>
      </c>
      <c r="I27" s="48">
        <v>781</v>
      </c>
      <c r="J27" s="51">
        <v>14</v>
      </c>
      <c r="K27" s="52">
        <f t="shared" si="1"/>
        <v>795</v>
      </c>
      <c r="L27" s="48">
        <v>927501</v>
      </c>
      <c r="M27" s="51">
        <v>15021</v>
      </c>
      <c r="N27" s="52">
        <f>L27+M27</f>
        <v>942522</v>
      </c>
      <c r="O27" s="48">
        <v>13</v>
      </c>
      <c r="P27" s="51">
        <v>0</v>
      </c>
      <c r="Q27" s="52">
        <f>O27+P27</f>
        <v>13</v>
      </c>
      <c r="R27" s="40">
        <v>65.516458860688005</v>
      </c>
      <c r="S27" s="41">
        <v>7.6984207535614688</v>
      </c>
      <c r="T27" s="42">
        <v>57.421933525690285</v>
      </c>
      <c r="U27" s="40">
        <v>41.191357063636779</v>
      </c>
      <c r="V27" s="41">
        <v>6.0880772952287794</v>
      </c>
      <c r="W27" s="42">
        <v>37.168835677259466</v>
      </c>
      <c r="X27" s="53">
        <v>3.2771508721804921</v>
      </c>
      <c r="Y27" s="165">
        <v>0.41008524238399774</v>
      </c>
      <c r="Z27" s="152">
        <v>2.9486108358052308</v>
      </c>
      <c r="AA27" s="177">
        <v>35.096393010216516</v>
      </c>
      <c r="AB27" s="178">
        <v>2.9484858649538483</v>
      </c>
      <c r="AC27" s="149">
        <v>31.412530850548126</v>
      </c>
    </row>
    <row r="28" spans="2:29" x14ac:dyDescent="0.25">
      <c r="B28" s="19" t="s">
        <v>38</v>
      </c>
      <c r="C28" s="145">
        <v>375650</v>
      </c>
      <c r="D28" s="49">
        <v>0.52</v>
      </c>
      <c r="E28" s="34">
        <f t="shared" si="0"/>
        <v>0.48</v>
      </c>
      <c r="F28" s="145">
        <v>7527</v>
      </c>
      <c r="G28" s="194">
        <v>4489</v>
      </c>
      <c r="H28" s="52">
        <v>12016</v>
      </c>
      <c r="I28" s="48">
        <v>445</v>
      </c>
      <c r="J28" s="51">
        <v>282</v>
      </c>
      <c r="K28" s="52">
        <f t="shared" si="1"/>
        <v>727</v>
      </c>
      <c r="L28" s="48">
        <v>539443</v>
      </c>
      <c r="M28" s="51">
        <v>398402</v>
      </c>
      <c r="N28" s="52">
        <f t="shared" ref="N28:N46" si="4">L28+M28</f>
        <v>937845</v>
      </c>
      <c r="O28" s="48">
        <v>10</v>
      </c>
      <c r="P28" s="51">
        <v>2</v>
      </c>
      <c r="Q28" s="52">
        <f t="shared" ref="Q28:Q46" si="5">O28+P28</f>
        <v>12</v>
      </c>
      <c r="R28" s="40">
        <v>38.533209104219353</v>
      </c>
      <c r="S28" s="41">
        <v>24.895736279338038</v>
      </c>
      <c r="T28" s="42">
        <v>31.987222148276324</v>
      </c>
      <c r="U28" s="40">
        <v>21.700872107650138</v>
      </c>
      <c r="V28" s="41">
        <v>16.14349786262202</v>
      </c>
      <c r="W28" s="42">
        <v>19.228029530752117</v>
      </c>
      <c r="X28" s="53">
        <v>1.5552522322794093</v>
      </c>
      <c r="Y28" s="165">
        <v>1.4327471230706923</v>
      </c>
      <c r="Z28" s="152">
        <v>1.5007416241068756</v>
      </c>
      <c r="AA28" s="177">
        <v>15.9462632692192</v>
      </c>
      <c r="AB28" s="178">
        <v>11.123154129893052</v>
      </c>
      <c r="AC28" s="149">
        <v>13.80014369783674</v>
      </c>
    </row>
    <row r="29" spans="2:29" x14ac:dyDescent="0.25">
      <c r="B29" s="31" t="s">
        <v>39</v>
      </c>
      <c r="C29" s="48">
        <v>137961</v>
      </c>
      <c r="D29" s="49">
        <v>0.73</v>
      </c>
      <c r="E29" s="34">
        <f t="shared" si="0"/>
        <v>0.27</v>
      </c>
      <c r="F29" s="48">
        <v>6675</v>
      </c>
      <c r="G29" s="51">
        <v>1485</v>
      </c>
      <c r="H29" s="52">
        <v>8160</v>
      </c>
      <c r="I29" s="48">
        <v>493</v>
      </c>
      <c r="J29" s="51">
        <v>100</v>
      </c>
      <c r="K29" s="52">
        <f t="shared" si="1"/>
        <v>593</v>
      </c>
      <c r="L29" s="48">
        <v>672266</v>
      </c>
      <c r="M29" s="51">
        <v>149375</v>
      </c>
      <c r="N29" s="52">
        <f t="shared" si="4"/>
        <v>821641</v>
      </c>
      <c r="O29" s="48">
        <v>12</v>
      </c>
      <c r="P29" s="51">
        <v>1</v>
      </c>
      <c r="Q29" s="52">
        <f t="shared" si="5"/>
        <v>13</v>
      </c>
      <c r="R29" s="40">
        <v>66.278409234771829</v>
      </c>
      <c r="S29" s="41">
        <v>39.866339037844028</v>
      </c>
      <c r="T29" s="42">
        <v>59.14715028160132</v>
      </c>
      <c r="U29" s="40">
        <v>35.744388619569442</v>
      </c>
      <c r="V29" s="41">
        <v>25.91448425811042</v>
      </c>
      <c r="W29" s="42">
        <v>33.436256495735506</v>
      </c>
      <c r="X29" s="53">
        <v>3.5999606231795465</v>
      </c>
      <c r="Y29" s="165">
        <v>2.6067179030675045</v>
      </c>
      <c r="Z29" s="152">
        <v>3.3667401009084093</v>
      </c>
      <c r="AA29" s="177">
        <v>32.949097105050306</v>
      </c>
      <c r="AB29" s="178">
        <v>21.063153198342949</v>
      </c>
      <c r="AC29" s="149">
        <v>30.158192133408498</v>
      </c>
    </row>
    <row r="30" spans="2:29" x14ac:dyDescent="0.25">
      <c r="B30" s="31" t="s">
        <v>40</v>
      </c>
      <c r="C30" s="48">
        <v>126817</v>
      </c>
      <c r="D30" s="33">
        <v>0.48</v>
      </c>
      <c r="E30" s="34">
        <f t="shared" si="0"/>
        <v>0.52</v>
      </c>
      <c r="F30" s="48">
        <v>1735</v>
      </c>
      <c r="G30" s="51">
        <v>1718</v>
      </c>
      <c r="H30" s="52">
        <v>3453</v>
      </c>
      <c r="I30" s="37">
        <v>75</v>
      </c>
      <c r="J30" s="38">
        <v>106</v>
      </c>
      <c r="K30" s="52">
        <f t="shared" si="1"/>
        <v>181</v>
      </c>
      <c r="L30" s="48">
        <v>120693</v>
      </c>
      <c r="M30" s="38">
        <v>133724</v>
      </c>
      <c r="N30" s="52">
        <f t="shared" si="4"/>
        <v>254417</v>
      </c>
      <c r="O30" s="48">
        <v>3</v>
      </c>
      <c r="P30" s="38">
        <v>0</v>
      </c>
      <c r="Q30" s="52">
        <f t="shared" si="5"/>
        <v>3</v>
      </c>
      <c r="R30" s="40">
        <v>28.502356413835159</v>
      </c>
      <c r="S30" s="41">
        <v>26.052076250393512</v>
      </c>
      <c r="T30" s="42">
        <v>27.2282107288455</v>
      </c>
      <c r="U30" s="40">
        <v>20.655244301624027</v>
      </c>
      <c r="V30" s="41">
        <v>22.467876881712424</v>
      </c>
      <c r="W30" s="42">
        <v>21.519011370376386</v>
      </c>
      <c r="X30" s="39">
        <v>1.4368549858766044</v>
      </c>
      <c r="Y30" s="206">
        <v>1.748832577491334</v>
      </c>
      <c r="Z30" s="152">
        <v>1.5855205084903126</v>
      </c>
      <c r="AA30" s="177">
        <v>12.702677619500195</v>
      </c>
      <c r="AB30" s="178">
        <v>11.927068519279237</v>
      </c>
      <c r="AC30" s="149">
        <v>12.333079496662284</v>
      </c>
    </row>
    <row r="31" spans="2:29" x14ac:dyDescent="0.25">
      <c r="B31" s="31" t="s">
        <v>41</v>
      </c>
      <c r="C31" s="48">
        <v>19452</v>
      </c>
      <c r="D31" s="33">
        <v>0.62</v>
      </c>
      <c r="E31" s="34">
        <f t="shared" si="0"/>
        <v>0.38</v>
      </c>
      <c r="F31" s="48">
        <v>39</v>
      </c>
      <c r="G31" s="51">
        <v>25</v>
      </c>
      <c r="H31" s="52">
        <v>64</v>
      </c>
      <c r="I31" s="35">
        <v>2</v>
      </c>
      <c r="J31" s="36">
        <v>4</v>
      </c>
      <c r="K31" s="52">
        <f t="shared" si="1"/>
        <v>6</v>
      </c>
      <c r="L31" s="37">
        <v>2971</v>
      </c>
      <c r="M31" s="38">
        <v>1885</v>
      </c>
      <c r="N31" s="52">
        <f t="shared" si="4"/>
        <v>4856</v>
      </c>
      <c r="O31" s="37">
        <v>1</v>
      </c>
      <c r="P31" s="38">
        <v>0</v>
      </c>
      <c r="Q31" s="52">
        <f t="shared" si="5"/>
        <v>1</v>
      </c>
      <c r="R31" s="40">
        <v>3.2337664922091101</v>
      </c>
      <c r="S31" s="41">
        <v>3.38214444191911</v>
      </c>
      <c r="T31" s="42">
        <v>3.2901501130989099</v>
      </c>
      <c r="U31" s="40">
        <v>1.9278088165842133</v>
      </c>
      <c r="V31" s="41">
        <v>2.2845725377661021</v>
      </c>
      <c r="W31" s="42">
        <v>2.053046355092075</v>
      </c>
      <c r="X31" s="39">
        <v>0.14685948702747942</v>
      </c>
      <c r="Y31" s="206">
        <v>0.17225676934756409</v>
      </c>
      <c r="Z31" s="152">
        <v>0.15577489219261118</v>
      </c>
      <c r="AA31" s="177">
        <v>5.5857024685645147</v>
      </c>
      <c r="AB31" s="178">
        <v>3.1070186513618987</v>
      </c>
      <c r="AC31" s="149">
        <v>4.7155908468521091</v>
      </c>
    </row>
    <row r="32" spans="2:29" x14ac:dyDescent="0.25">
      <c r="B32" s="31" t="s">
        <v>42</v>
      </c>
      <c r="C32" s="37">
        <v>7686</v>
      </c>
      <c r="D32" s="33">
        <v>0.7</v>
      </c>
      <c r="E32" s="34">
        <f t="shared" si="0"/>
        <v>0.30000000000000004</v>
      </c>
      <c r="F32" s="37">
        <v>98</v>
      </c>
      <c r="G32" s="38">
        <v>12</v>
      </c>
      <c r="H32" s="52">
        <v>110</v>
      </c>
      <c r="I32" s="35">
        <v>3</v>
      </c>
      <c r="J32" s="36">
        <v>0</v>
      </c>
      <c r="K32" s="52">
        <f t="shared" si="1"/>
        <v>3</v>
      </c>
      <c r="L32" s="37">
        <v>6986</v>
      </c>
      <c r="M32" s="38">
        <v>987</v>
      </c>
      <c r="N32" s="52">
        <f t="shared" si="4"/>
        <v>7973</v>
      </c>
      <c r="O32" s="37">
        <v>0</v>
      </c>
      <c r="P32" s="38">
        <v>0</v>
      </c>
      <c r="Q32" s="52">
        <f t="shared" si="5"/>
        <v>0</v>
      </c>
      <c r="R32" s="40">
        <v>18.214936247723134</v>
      </c>
      <c r="S32" s="41">
        <v>5.2042674993494664</v>
      </c>
      <c r="T32" s="42">
        <v>14.311735623211034</v>
      </c>
      <c r="U32" s="40">
        <v>10.665993833117433</v>
      </c>
      <c r="V32" s="41">
        <v>3.295296971702399</v>
      </c>
      <c r="W32" s="42">
        <v>8.5739007499279207</v>
      </c>
      <c r="X32" s="39">
        <v>0.76033298896079982</v>
      </c>
      <c r="Y32" s="206">
        <v>0.27103817592252227</v>
      </c>
      <c r="Z32" s="152">
        <v>0.62145191526523014</v>
      </c>
      <c r="AA32" s="177">
        <v>4.2446301988936721</v>
      </c>
      <c r="AB32" s="178">
        <v>0</v>
      </c>
      <c r="AC32" s="149">
        <v>3.0398375386108083</v>
      </c>
    </row>
    <row r="33" spans="2:29" x14ac:dyDescent="0.25">
      <c r="B33" s="31" t="s">
        <v>43</v>
      </c>
      <c r="C33" s="37">
        <v>55033</v>
      </c>
      <c r="D33" s="33">
        <v>0.72</v>
      </c>
      <c r="E33" s="34">
        <f t="shared" si="0"/>
        <v>0.28000000000000003</v>
      </c>
      <c r="F33" s="37">
        <v>103</v>
      </c>
      <c r="G33" s="38">
        <v>32</v>
      </c>
      <c r="H33" s="52">
        <v>135</v>
      </c>
      <c r="I33" s="35">
        <v>7</v>
      </c>
      <c r="J33" s="36">
        <v>5</v>
      </c>
      <c r="K33" s="52">
        <f t="shared" si="1"/>
        <v>12</v>
      </c>
      <c r="L33" s="37">
        <v>7666</v>
      </c>
      <c r="M33" s="38">
        <v>2965</v>
      </c>
      <c r="N33" s="52">
        <f t="shared" si="4"/>
        <v>10631</v>
      </c>
      <c r="O33" s="37">
        <v>1</v>
      </c>
      <c r="P33" s="38">
        <v>0</v>
      </c>
      <c r="Q33" s="52">
        <f t="shared" si="5"/>
        <v>1</v>
      </c>
      <c r="R33" s="40">
        <v>2.5994504307516499</v>
      </c>
      <c r="S33" s="41">
        <v>2.0766760722787101</v>
      </c>
      <c r="T33" s="42">
        <v>2.453073610379227</v>
      </c>
      <c r="U33" s="40">
        <v>1.5146308598720661</v>
      </c>
      <c r="V33" s="41">
        <v>1.297142209906452</v>
      </c>
      <c r="W33" s="42">
        <v>1.4567352228563182</v>
      </c>
      <c r="X33" s="39">
        <v>0.11272971040562386</v>
      </c>
      <c r="Y33" s="206">
        <v>0.12018833288664471</v>
      </c>
      <c r="Z33" s="152">
        <v>0.11471520114211495</v>
      </c>
      <c r="AA33" s="177">
        <v>2.8233895640333655</v>
      </c>
      <c r="AB33" s="178">
        <v>2.8780342782299404</v>
      </c>
      <c r="AC33" s="149">
        <v>2.8379360267497162</v>
      </c>
    </row>
    <row r="34" spans="2:29" x14ac:dyDescent="0.25">
      <c r="B34" s="31" t="s">
        <v>44</v>
      </c>
      <c r="C34" s="37">
        <v>69596</v>
      </c>
      <c r="D34" s="33">
        <v>0.38</v>
      </c>
      <c r="E34" s="34">
        <f t="shared" si="0"/>
        <v>0.62</v>
      </c>
      <c r="F34" s="37">
        <v>114</v>
      </c>
      <c r="G34" s="38">
        <v>206</v>
      </c>
      <c r="H34" s="52">
        <v>320</v>
      </c>
      <c r="I34" s="35">
        <v>10</v>
      </c>
      <c r="J34" s="36">
        <v>13</v>
      </c>
      <c r="K34" s="52">
        <f t="shared" si="1"/>
        <v>23</v>
      </c>
      <c r="L34" s="37">
        <v>13611</v>
      </c>
      <c r="M34" s="38">
        <v>19887</v>
      </c>
      <c r="N34" s="52">
        <f t="shared" si="4"/>
        <v>33498</v>
      </c>
      <c r="O34" s="37">
        <v>1</v>
      </c>
      <c r="P34" s="36">
        <v>0</v>
      </c>
      <c r="Q34" s="52">
        <f t="shared" si="5"/>
        <v>1</v>
      </c>
      <c r="R34" s="40">
        <v>4.3105925627909647</v>
      </c>
      <c r="S34" s="41">
        <v>4.7740971394351552</v>
      </c>
      <c r="T34" s="42">
        <v>4.5979654003103629</v>
      </c>
      <c r="U34" s="40">
        <v>2.6511294614623178</v>
      </c>
      <c r="V34" s="41">
        <v>2.9057589687316789</v>
      </c>
      <c r="W34" s="42">
        <v>2.8096241110140787</v>
      </c>
      <c r="X34" s="39">
        <v>0.31653090438564568</v>
      </c>
      <c r="Y34" s="206">
        <v>0.28051858549110148</v>
      </c>
      <c r="Z34" s="152">
        <v>0.29411496397109249</v>
      </c>
      <c r="AA34" s="177">
        <v>4.5348267103960698</v>
      </c>
      <c r="AB34" s="178">
        <v>1.5798301189220778</v>
      </c>
      <c r="AC34" s="149">
        <v>2.6954831315041319</v>
      </c>
    </row>
    <row r="35" spans="2:29" x14ac:dyDescent="0.25">
      <c r="B35" s="31" t="s">
        <v>45</v>
      </c>
      <c r="C35" s="37">
        <v>34268</v>
      </c>
      <c r="D35" s="33">
        <v>0.4</v>
      </c>
      <c r="E35" s="34">
        <f t="shared" si="0"/>
        <v>0.6</v>
      </c>
      <c r="F35" s="37">
        <v>286</v>
      </c>
      <c r="G35" s="38">
        <v>251</v>
      </c>
      <c r="H35" s="52">
        <v>537</v>
      </c>
      <c r="I35" s="35">
        <v>24</v>
      </c>
      <c r="J35" s="36">
        <v>34</v>
      </c>
      <c r="K35" s="52">
        <f t="shared" si="1"/>
        <v>58</v>
      </c>
      <c r="L35" s="37">
        <v>29239</v>
      </c>
      <c r="M35" s="38">
        <v>27894</v>
      </c>
      <c r="N35" s="52">
        <f t="shared" si="4"/>
        <v>57133</v>
      </c>
      <c r="O35" s="35">
        <v>0</v>
      </c>
      <c r="P35" s="36">
        <v>0</v>
      </c>
      <c r="Q35" s="52">
        <f t="shared" si="5"/>
        <v>0</v>
      </c>
      <c r="R35" s="40">
        <v>20.864946889226097</v>
      </c>
      <c r="S35" s="41">
        <v>12.207696198591494</v>
      </c>
      <c r="T35" s="42">
        <v>15.670596474845334</v>
      </c>
      <c r="U35" s="40">
        <v>14.37988700727978</v>
      </c>
      <c r="V35" s="41">
        <v>7.6431864887439396</v>
      </c>
      <c r="W35" s="42">
        <v>10.184226976492472</v>
      </c>
      <c r="X35" s="39">
        <v>1.4701171895309564</v>
      </c>
      <c r="Y35" s="206">
        <v>0.84939858134272295</v>
      </c>
      <c r="Z35" s="152">
        <v>1.0835296831432857</v>
      </c>
      <c r="AA35" s="177">
        <v>11.564244796064159</v>
      </c>
      <c r="AB35" s="178">
        <v>7.7649902574888632</v>
      </c>
      <c r="AC35" s="149">
        <v>9.1980448484149875</v>
      </c>
    </row>
    <row r="36" spans="2:29" x14ac:dyDescent="0.25">
      <c r="B36" s="31" t="s">
        <v>46</v>
      </c>
      <c r="C36" s="37">
        <v>143372</v>
      </c>
      <c r="D36" s="33">
        <v>0.5</v>
      </c>
      <c r="E36" s="34">
        <f t="shared" si="0"/>
        <v>0.5</v>
      </c>
      <c r="F36" s="37">
        <v>679</v>
      </c>
      <c r="G36" s="38">
        <v>338</v>
      </c>
      <c r="H36" s="52">
        <v>1017</v>
      </c>
      <c r="I36" s="35">
        <v>35</v>
      </c>
      <c r="J36" s="36">
        <v>30</v>
      </c>
      <c r="K36" s="52">
        <f t="shared" si="1"/>
        <v>65</v>
      </c>
      <c r="L36" s="37">
        <v>57764</v>
      </c>
      <c r="M36" s="38">
        <v>28092</v>
      </c>
      <c r="N36" s="52">
        <f t="shared" si="4"/>
        <v>85856</v>
      </c>
      <c r="O36" s="35">
        <v>0</v>
      </c>
      <c r="P36" s="36">
        <v>1</v>
      </c>
      <c r="Q36" s="52">
        <f t="shared" si="5"/>
        <v>1</v>
      </c>
      <c r="R36" s="40">
        <v>9.4718634042909358</v>
      </c>
      <c r="S36" s="41">
        <v>4.7150071143598478</v>
      </c>
      <c r="T36" s="42">
        <v>7.0934352593253918</v>
      </c>
      <c r="U36" s="40">
        <v>5.5087929358290966</v>
      </c>
      <c r="V36" s="41">
        <v>2.9759504405835129</v>
      </c>
      <c r="W36" s="42">
        <v>4.2941351335698972</v>
      </c>
      <c r="X36" s="39">
        <v>0.46864494130372897</v>
      </c>
      <c r="Y36" s="206">
        <v>0.24733846087831965</v>
      </c>
      <c r="Z36" s="152">
        <v>0.36251451920135402</v>
      </c>
      <c r="AA36" s="177">
        <v>2.9288280557206243</v>
      </c>
      <c r="AB36" s="178">
        <v>3.5042256667225979</v>
      </c>
      <c r="AC36" s="149">
        <v>3.2047675185639641</v>
      </c>
    </row>
    <row r="37" spans="2:29" x14ac:dyDescent="0.25">
      <c r="B37" s="31" t="s">
        <v>47</v>
      </c>
      <c r="C37" s="37">
        <v>18635</v>
      </c>
      <c r="D37" s="33">
        <v>0.6</v>
      </c>
      <c r="E37" s="34">
        <f t="shared" si="0"/>
        <v>0.4</v>
      </c>
      <c r="F37" s="37">
        <v>37</v>
      </c>
      <c r="G37" s="38">
        <v>49</v>
      </c>
      <c r="H37" s="52">
        <v>86</v>
      </c>
      <c r="I37" s="35">
        <v>2</v>
      </c>
      <c r="J37" s="36">
        <v>1</v>
      </c>
      <c r="K37" s="52">
        <f t="shared" si="1"/>
        <v>3</v>
      </c>
      <c r="L37" s="37">
        <v>1873</v>
      </c>
      <c r="M37" s="38">
        <v>3611</v>
      </c>
      <c r="N37" s="52">
        <f t="shared" si="4"/>
        <v>5484</v>
      </c>
      <c r="O37" s="35">
        <v>0</v>
      </c>
      <c r="P37" s="36">
        <v>0</v>
      </c>
      <c r="Q37" s="52">
        <f t="shared" si="5"/>
        <v>0</v>
      </c>
      <c r="R37" s="40">
        <v>3.3091852249351579</v>
      </c>
      <c r="S37" s="41">
        <v>6.5736517306144346</v>
      </c>
      <c r="T37" s="42">
        <v>4.6149718272068689</v>
      </c>
      <c r="U37" s="40">
        <v>1.8427193163094711</v>
      </c>
      <c r="V37" s="41">
        <v>3.8428343737851569</v>
      </c>
      <c r="W37" s="42">
        <v>2.6195532102228611</v>
      </c>
      <c r="X37" s="39">
        <v>9.3281439985071324E-2</v>
      </c>
      <c r="Y37" s="206">
        <v>0.28319336579057558</v>
      </c>
      <c r="Z37" s="152">
        <v>0.16704220703328107</v>
      </c>
      <c r="AA37" s="177">
        <v>0.54783547241632924</v>
      </c>
      <c r="AB37" s="178">
        <v>3.1370076520695163</v>
      </c>
      <c r="AC37" s="149">
        <v>1.5534559735042548</v>
      </c>
    </row>
    <row r="38" spans="2:29" x14ac:dyDescent="0.25">
      <c r="B38" s="31" t="s">
        <v>48</v>
      </c>
      <c r="C38" s="37">
        <v>20556</v>
      </c>
      <c r="D38" s="33">
        <v>0.46</v>
      </c>
      <c r="E38" s="34">
        <f t="shared" si="0"/>
        <v>0.54</v>
      </c>
      <c r="F38" s="37">
        <v>170</v>
      </c>
      <c r="G38" s="38">
        <v>150</v>
      </c>
      <c r="H38" s="52">
        <v>320</v>
      </c>
      <c r="I38" s="37">
        <v>13</v>
      </c>
      <c r="J38" s="38">
        <v>10</v>
      </c>
      <c r="K38" s="52">
        <f t="shared" si="1"/>
        <v>23</v>
      </c>
      <c r="L38" s="37">
        <v>15862</v>
      </c>
      <c r="M38" s="38">
        <v>11960</v>
      </c>
      <c r="N38" s="52">
        <f t="shared" si="4"/>
        <v>27822</v>
      </c>
      <c r="O38" s="35">
        <v>0</v>
      </c>
      <c r="P38" s="36">
        <v>0</v>
      </c>
      <c r="Q38" s="52">
        <f t="shared" si="5"/>
        <v>0</v>
      </c>
      <c r="R38" s="40">
        <v>17.978459690178262</v>
      </c>
      <c r="S38" s="41">
        <v>13.513221335754901</v>
      </c>
      <c r="T38" s="42">
        <v>15.567230978789649</v>
      </c>
      <c r="U38" s="40">
        <v>10.996526281512519</v>
      </c>
      <c r="V38" s="41">
        <v>9.1136891309226353</v>
      </c>
      <c r="W38" s="42">
        <v>10.025632723163927</v>
      </c>
      <c r="X38" s="39">
        <v>1.026040587513833</v>
      </c>
      <c r="Y38" s="206">
        <v>0.72666481337223154</v>
      </c>
      <c r="Z38" s="152">
        <v>0.87166610507458364</v>
      </c>
      <c r="AA38" s="177">
        <v>6.4038594227631727</v>
      </c>
      <c r="AB38" s="178">
        <v>6.5618561742642987</v>
      </c>
      <c r="AC38" s="149">
        <v>6.4853311677966659</v>
      </c>
    </row>
    <row r="39" spans="2:29" x14ac:dyDescent="0.25">
      <c r="B39" s="31" t="s">
        <v>49</v>
      </c>
      <c r="C39" s="37">
        <v>232776</v>
      </c>
      <c r="D39" s="33">
        <v>0.56999999999999995</v>
      </c>
      <c r="E39" s="34">
        <f t="shared" si="0"/>
        <v>0.43000000000000005</v>
      </c>
      <c r="F39" s="37">
        <v>8287</v>
      </c>
      <c r="G39" s="38">
        <v>3282</v>
      </c>
      <c r="H39" s="52">
        <v>11569</v>
      </c>
      <c r="I39" s="37">
        <v>566</v>
      </c>
      <c r="J39" s="38">
        <v>240</v>
      </c>
      <c r="K39" s="52">
        <f t="shared" si="1"/>
        <v>806</v>
      </c>
      <c r="L39" s="37">
        <v>746338</v>
      </c>
      <c r="M39" s="38">
        <v>309569</v>
      </c>
      <c r="N39" s="52">
        <f t="shared" si="4"/>
        <v>1055907</v>
      </c>
      <c r="O39" s="35">
        <v>11</v>
      </c>
      <c r="P39" s="36">
        <v>2</v>
      </c>
      <c r="Q39" s="52">
        <f t="shared" si="5"/>
        <v>13</v>
      </c>
      <c r="R39" s="40">
        <v>62.457454768653434</v>
      </c>
      <c r="S39" s="41">
        <v>32.789282999685895</v>
      </c>
      <c r="T39" s="42">
        <v>49.700140907997387</v>
      </c>
      <c r="U39" s="40">
        <v>34.498165280277924</v>
      </c>
      <c r="V39" s="41">
        <v>23.03865000020884</v>
      </c>
      <c r="W39" s="42">
        <v>30.232162020284232</v>
      </c>
      <c r="X39" s="39">
        <v>3.1069496414808815</v>
      </c>
      <c r="Y39" s="206">
        <v>2.1730809999739948</v>
      </c>
      <c r="Z39" s="152">
        <v>2.7593008472946896</v>
      </c>
      <c r="AA39" s="177">
        <v>29.402744222831299</v>
      </c>
      <c r="AB39" s="178">
        <v>16.931512431597721</v>
      </c>
      <c r="AC39" s="149">
        <v>24.760111949364084</v>
      </c>
    </row>
    <row r="40" spans="2:29" x14ac:dyDescent="0.25">
      <c r="B40" s="31" t="s">
        <v>50</v>
      </c>
      <c r="C40" s="37">
        <v>120208</v>
      </c>
      <c r="D40" s="33">
        <v>0.44</v>
      </c>
      <c r="E40" s="34">
        <f t="shared" si="0"/>
        <v>0.56000000000000005</v>
      </c>
      <c r="F40" s="37">
        <v>696</v>
      </c>
      <c r="G40" s="38">
        <v>1237</v>
      </c>
      <c r="H40" s="52">
        <v>1933</v>
      </c>
      <c r="I40" s="37">
        <v>25</v>
      </c>
      <c r="J40" s="38">
        <v>91</v>
      </c>
      <c r="K40" s="52">
        <f t="shared" si="1"/>
        <v>116</v>
      </c>
      <c r="L40" s="37">
        <v>36953</v>
      </c>
      <c r="M40" s="38">
        <v>83633</v>
      </c>
      <c r="N40" s="52">
        <f t="shared" si="4"/>
        <v>120586</v>
      </c>
      <c r="O40" s="35">
        <v>1</v>
      </c>
      <c r="P40" s="36">
        <v>2</v>
      </c>
      <c r="Q40" s="52">
        <f t="shared" si="5"/>
        <v>3</v>
      </c>
      <c r="R40" s="40">
        <v>13.15900923248188</v>
      </c>
      <c r="S40" s="41">
        <v>18.375886558536628</v>
      </c>
      <c r="T40" s="42">
        <v>16.08046053507254</v>
      </c>
      <c r="U40" s="40">
        <v>12.931286755365834</v>
      </c>
      <c r="V40" s="41">
        <v>9.6515568694613965</v>
      </c>
      <c r="W40" s="42">
        <v>10.621532695300301</v>
      </c>
      <c r="X40" s="39">
        <v>0.68656586130895636</v>
      </c>
      <c r="Y40" s="206">
        <v>0.65253731258178249</v>
      </c>
      <c r="Z40" s="152">
        <v>0.66260121137893535</v>
      </c>
      <c r="AA40" s="177">
        <v>7.0787647324631928</v>
      </c>
      <c r="AB40" s="178">
        <v>6.9831393679611553</v>
      </c>
      <c r="AC40" s="149">
        <v>7.0114204444920762</v>
      </c>
    </row>
    <row r="41" spans="2:29" x14ac:dyDescent="0.25">
      <c r="B41" s="31" t="s">
        <v>51</v>
      </c>
      <c r="C41" s="37">
        <v>68046</v>
      </c>
      <c r="D41" s="33">
        <v>0.33</v>
      </c>
      <c r="E41" s="34">
        <f t="shared" si="0"/>
        <v>0.66999999999999993</v>
      </c>
      <c r="F41" s="37">
        <v>346</v>
      </c>
      <c r="G41" s="38">
        <v>465</v>
      </c>
      <c r="H41" s="52">
        <v>811</v>
      </c>
      <c r="I41" s="37">
        <v>16</v>
      </c>
      <c r="J41" s="38">
        <v>29</v>
      </c>
      <c r="K41" s="52">
        <f t="shared" si="1"/>
        <v>45</v>
      </c>
      <c r="L41" s="37">
        <v>26135</v>
      </c>
      <c r="M41" s="38">
        <v>36599</v>
      </c>
      <c r="N41" s="52">
        <f t="shared" si="4"/>
        <v>62734</v>
      </c>
      <c r="O41" s="35">
        <v>0</v>
      </c>
      <c r="P41" s="36">
        <v>0</v>
      </c>
      <c r="Q41" s="52">
        <f t="shared" si="5"/>
        <v>0</v>
      </c>
      <c r="R41" s="40">
        <v>15.408471452911979</v>
      </c>
      <c r="S41" s="41">
        <v>10.199421725689515</v>
      </c>
      <c r="T41" s="42">
        <v>11.918408135672928</v>
      </c>
      <c r="U41" s="40">
        <v>9.0566606760245136</v>
      </c>
      <c r="V41" s="41">
        <v>7.1637644002334877</v>
      </c>
      <c r="W41" s="42">
        <v>7.8650864004471011</v>
      </c>
      <c r="X41" s="39">
        <v>0.68409198487832557</v>
      </c>
      <c r="Y41" s="206">
        <v>0.56384217910568912</v>
      </c>
      <c r="Z41" s="152">
        <v>0.60839498180721141</v>
      </c>
      <c r="AA41" s="177">
        <v>3.6907201020793536</v>
      </c>
      <c r="AB41" s="178">
        <v>3.3430900534422943</v>
      </c>
      <c r="AC41" s="149">
        <v>3.4718877082121606</v>
      </c>
    </row>
    <row r="42" spans="2:29" x14ac:dyDescent="0.25">
      <c r="B42" s="31" t="s">
        <v>52</v>
      </c>
      <c r="C42" s="37">
        <v>113148</v>
      </c>
      <c r="D42" s="33">
        <v>0.22</v>
      </c>
      <c r="E42" s="34">
        <f t="shared" si="0"/>
        <v>0.78</v>
      </c>
      <c r="F42" s="37">
        <v>691</v>
      </c>
      <c r="G42" s="38">
        <v>2605</v>
      </c>
      <c r="H42" s="52">
        <v>3296</v>
      </c>
      <c r="I42" s="37">
        <v>40</v>
      </c>
      <c r="J42" s="38">
        <v>152</v>
      </c>
      <c r="K42" s="52">
        <f t="shared" si="1"/>
        <v>192</v>
      </c>
      <c r="L42" s="37">
        <v>50808</v>
      </c>
      <c r="M42" s="38">
        <v>231322</v>
      </c>
      <c r="N42" s="52">
        <f t="shared" si="4"/>
        <v>282130</v>
      </c>
      <c r="O42" s="35">
        <v>2</v>
      </c>
      <c r="P42" s="36">
        <v>0</v>
      </c>
      <c r="Q42" s="52">
        <f t="shared" si="5"/>
        <v>2</v>
      </c>
      <c r="R42" s="40">
        <v>27.759298360634663</v>
      </c>
      <c r="S42" s="41">
        <v>29.516594104567378</v>
      </c>
      <c r="T42" s="42">
        <v>29.129989040902181</v>
      </c>
      <c r="U42" s="40">
        <v>16.640879370932335</v>
      </c>
      <c r="V42" s="41">
        <v>18.077320467112049</v>
      </c>
      <c r="W42" s="42">
        <v>17.755993357513052</v>
      </c>
      <c r="X42" s="39">
        <v>1.223574238897728</v>
      </c>
      <c r="Y42" s="206">
        <v>1.6052521785386922</v>
      </c>
      <c r="Z42" s="152">
        <v>1.519872089185424</v>
      </c>
      <c r="AA42" s="177">
        <v>14.064071711468138</v>
      </c>
      <c r="AB42" s="178">
        <v>8.6118828021827447</v>
      </c>
      <c r="AC42" s="149">
        <v>9.8315193802977312</v>
      </c>
    </row>
    <row r="43" spans="2:29" x14ac:dyDescent="0.25">
      <c r="B43" s="31" t="s">
        <v>53</v>
      </c>
      <c r="C43" s="37">
        <v>146353</v>
      </c>
      <c r="D43" s="33">
        <v>0.17</v>
      </c>
      <c r="E43" s="34">
        <f t="shared" si="0"/>
        <v>0.83</v>
      </c>
      <c r="F43" s="37">
        <v>1613</v>
      </c>
      <c r="G43" s="38">
        <v>8013</v>
      </c>
      <c r="H43" s="52">
        <v>9626</v>
      </c>
      <c r="I43" s="37">
        <v>84</v>
      </c>
      <c r="J43" s="38">
        <v>497</v>
      </c>
      <c r="K43" s="52">
        <f t="shared" si="1"/>
        <v>581</v>
      </c>
      <c r="L43" s="37">
        <v>114476</v>
      </c>
      <c r="M43" s="38">
        <v>766920</v>
      </c>
      <c r="N43" s="52">
        <f t="shared" si="4"/>
        <v>881396</v>
      </c>
      <c r="O43" s="35">
        <v>2</v>
      </c>
      <c r="P43" s="36">
        <v>1</v>
      </c>
      <c r="Q43" s="52">
        <f t="shared" si="5"/>
        <v>3</v>
      </c>
      <c r="R43" s="40">
        <v>64.831163653069268</v>
      </c>
      <c r="S43" s="41">
        <v>65.965281664672958</v>
      </c>
      <c r="T43" s="42">
        <v>65.77248160270031</v>
      </c>
      <c r="U43" s="40">
        <v>35.22649703549817</v>
      </c>
      <c r="V43" s="41">
        <v>40.476511816551167</v>
      </c>
      <c r="W43" s="42">
        <v>39.490300423670696</v>
      </c>
      <c r="X43" s="39">
        <v>2.500054850983068</v>
      </c>
      <c r="Y43" s="206">
        <v>3.8739855787282447</v>
      </c>
      <c r="Z43" s="152">
        <v>3.6158937078975337</v>
      </c>
      <c r="AA43" s="177">
        <v>22.97475194131685</v>
      </c>
      <c r="AB43" s="178">
        <v>21.564236733415317</v>
      </c>
      <c r="AC43" s="149">
        <v>21.829200971779741</v>
      </c>
    </row>
    <row r="44" spans="2:29" x14ac:dyDescent="0.25">
      <c r="B44" s="31" t="s">
        <v>54</v>
      </c>
      <c r="C44" s="37">
        <v>28188</v>
      </c>
      <c r="D44" s="33">
        <v>0.54</v>
      </c>
      <c r="E44" s="34">
        <f t="shared" si="0"/>
        <v>0.45999999999999996</v>
      </c>
      <c r="F44" s="37">
        <v>1258</v>
      </c>
      <c r="G44" s="38">
        <v>210</v>
      </c>
      <c r="H44" s="52">
        <v>1468</v>
      </c>
      <c r="I44" s="37">
        <v>39</v>
      </c>
      <c r="J44" s="38">
        <v>11</v>
      </c>
      <c r="K44" s="52">
        <f t="shared" si="1"/>
        <v>50</v>
      </c>
      <c r="L44" s="37">
        <v>51176</v>
      </c>
      <c r="M44" s="38">
        <v>16185</v>
      </c>
      <c r="N44" s="52">
        <f t="shared" si="4"/>
        <v>67361</v>
      </c>
      <c r="O44" s="35">
        <v>0</v>
      </c>
      <c r="P44" s="36">
        <v>0</v>
      </c>
      <c r="Q44" s="52">
        <f t="shared" si="5"/>
        <v>0</v>
      </c>
      <c r="R44" s="40">
        <v>82.646148347865392</v>
      </c>
      <c r="S44" s="41">
        <v>16.195605900753328</v>
      </c>
      <c r="T44" s="42">
        <v>52.078898822193842</v>
      </c>
      <c r="U44" s="40">
        <v>65.637776074205249</v>
      </c>
      <c r="V44" s="41">
        <v>14.650265262486613</v>
      </c>
      <c r="W44" s="42">
        <v>43.820890290042954</v>
      </c>
      <c r="X44" s="39">
        <v>2.6701739494225181</v>
      </c>
      <c r="Y44" s="206">
        <v>1.1291168727302183</v>
      </c>
      <c r="Z44" s="152">
        <v>2.0107758793103425</v>
      </c>
      <c r="AA44" s="177">
        <v>16.487708457431523</v>
      </c>
      <c r="AB44" s="178">
        <v>7.6041853029097188</v>
      </c>
      <c r="AC44" s="149">
        <v>12.686565649365296</v>
      </c>
    </row>
    <row r="45" spans="2:29" x14ac:dyDescent="0.25">
      <c r="B45" s="31" t="s">
        <v>55</v>
      </c>
      <c r="C45" s="37">
        <v>53144</v>
      </c>
      <c r="D45" s="33">
        <v>0.36</v>
      </c>
      <c r="E45" s="34">
        <f t="shared" si="0"/>
        <v>0.64</v>
      </c>
      <c r="F45" s="37">
        <v>467</v>
      </c>
      <c r="G45" s="38">
        <v>630</v>
      </c>
      <c r="H45" s="52">
        <v>1097</v>
      </c>
      <c r="I45" s="37">
        <v>31</v>
      </c>
      <c r="J45" s="38">
        <v>48</v>
      </c>
      <c r="K45" s="52">
        <f t="shared" si="1"/>
        <v>79</v>
      </c>
      <c r="L45" s="37">
        <v>37954</v>
      </c>
      <c r="M45" s="38">
        <v>54413</v>
      </c>
      <c r="N45" s="52">
        <f t="shared" si="4"/>
        <v>92367</v>
      </c>
      <c r="O45" s="35">
        <v>0</v>
      </c>
      <c r="P45" s="38">
        <v>0</v>
      </c>
      <c r="Q45" s="52">
        <f t="shared" si="5"/>
        <v>0</v>
      </c>
      <c r="R45" s="40">
        <v>24.409570642447353</v>
      </c>
      <c r="S45" s="41">
        <v>18.522787144362486</v>
      </c>
      <c r="T45" s="42">
        <v>20.64202920367304</v>
      </c>
      <c r="U45" s="40">
        <v>19.822346241657492</v>
      </c>
      <c r="V45" s="41">
        <v>11.450026990718145</v>
      </c>
      <c r="W45" s="42">
        <v>13.9601222046446</v>
      </c>
      <c r="X45" s="39">
        <v>1.611000705044686</v>
      </c>
      <c r="Y45" s="206">
        <v>0.98893701372372445</v>
      </c>
      <c r="Z45" s="152">
        <v>1.17543719934039</v>
      </c>
      <c r="AA45" s="177">
        <v>12.56405671848098</v>
      </c>
      <c r="AB45" s="178">
        <v>7.6333513271454301</v>
      </c>
      <c r="AC45" s="149">
        <v>9.1116203268236404</v>
      </c>
    </row>
    <row r="46" spans="2:29" x14ac:dyDescent="0.25">
      <c r="B46" s="31" t="s">
        <v>56</v>
      </c>
      <c r="C46" s="37">
        <v>757</v>
      </c>
      <c r="D46" s="33">
        <v>0.55000000000000004</v>
      </c>
      <c r="E46" s="34">
        <f t="shared" si="0"/>
        <v>0.44999999999999996</v>
      </c>
      <c r="F46" s="37">
        <v>2</v>
      </c>
      <c r="G46" s="38">
        <v>0</v>
      </c>
      <c r="H46" s="52">
        <v>2</v>
      </c>
      <c r="I46" s="37">
        <v>0</v>
      </c>
      <c r="J46" s="38">
        <v>0</v>
      </c>
      <c r="K46" s="52">
        <f t="shared" si="1"/>
        <v>0</v>
      </c>
      <c r="L46" s="37">
        <v>8</v>
      </c>
      <c r="M46" s="38">
        <v>4</v>
      </c>
      <c r="N46" s="52">
        <f t="shared" si="4"/>
        <v>12</v>
      </c>
      <c r="O46" s="37">
        <v>0</v>
      </c>
      <c r="P46" s="38">
        <v>0</v>
      </c>
      <c r="Q46" s="52">
        <f t="shared" si="5"/>
        <v>0</v>
      </c>
      <c r="R46" s="40">
        <v>4.8036507745886867</v>
      </c>
      <c r="S46" s="41">
        <v>0</v>
      </c>
      <c r="T46" s="42">
        <v>2.6420079260237781</v>
      </c>
      <c r="U46" s="40">
        <v>3.8588650056172114</v>
      </c>
      <c r="V46" s="41">
        <v>0</v>
      </c>
      <c r="W46" s="42">
        <v>1.6149870801033592</v>
      </c>
      <c r="X46" s="39">
        <v>0</v>
      </c>
      <c r="Y46" s="39">
        <v>0</v>
      </c>
      <c r="Z46" s="152">
        <v>9.6899224806201549E-3</v>
      </c>
      <c r="AA46" s="177">
        <v>0</v>
      </c>
      <c r="AB46" s="178">
        <v>0</v>
      </c>
      <c r="AC46" s="149">
        <v>0</v>
      </c>
    </row>
    <row r="47" spans="2:29" s="47" customFormat="1" x14ac:dyDescent="0.25">
      <c r="B47" s="43" t="s">
        <v>57</v>
      </c>
      <c r="C47" s="44">
        <v>1395996</v>
      </c>
      <c r="D47" s="45">
        <v>0.41</v>
      </c>
      <c r="E47" s="162">
        <f t="shared" si="0"/>
        <v>0.59000000000000008</v>
      </c>
      <c r="F47" s="44">
        <v>23296</v>
      </c>
      <c r="G47" s="46">
        <v>20708</v>
      </c>
      <c r="H47" s="46">
        <v>44004</v>
      </c>
      <c r="I47" s="44">
        <v>1465</v>
      </c>
      <c r="J47" s="46">
        <v>1371</v>
      </c>
      <c r="K47" s="195">
        <f t="shared" si="1"/>
        <v>2836</v>
      </c>
      <c r="L47" s="46">
        <v>1992779</v>
      </c>
      <c r="M47" s="46">
        <v>1879025</v>
      </c>
      <c r="N47" s="46">
        <v>3403287</v>
      </c>
      <c r="O47" s="44">
        <v>34</v>
      </c>
      <c r="P47" s="46">
        <v>7</v>
      </c>
      <c r="Q47" s="46">
        <f t="shared" ref="Q47" si="6">SUM(Q29:Q46)</f>
        <v>41</v>
      </c>
      <c r="R47" s="166">
        <v>40.701772924221814</v>
      </c>
      <c r="S47" s="167">
        <v>25.142124393440781</v>
      </c>
      <c r="T47" s="167">
        <v>31.52158029106101</v>
      </c>
      <c r="U47" s="166">
        <v>22.130871160435731</v>
      </c>
      <c r="V47" s="167">
        <v>19.672307691891447</v>
      </c>
      <c r="W47" s="153">
        <v>19.8</v>
      </c>
      <c r="X47" s="151">
        <v>1.8931119205109013</v>
      </c>
      <c r="Y47" s="151">
        <v>1.6098278524886847</v>
      </c>
      <c r="Z47" s="151">
        <v>1.7</v>
      </c>
      <c r="AA47" s="179">
        <f>[1]Feuil1!BD39/[1]Feuil1!AK41*1000000</f>
        <v>17.378091781329449</v>
      </c>
      <c r="AB47" s="180">
        <f>[1]Feuil1!BE39/[1]Feuil1!AL41*1000000</f>
        <v>10.880543753598966</v>
      </c>
      <c r="AC47" s="153">
        <v>14</v>
      </c>
    </row>
    <row r="48" spans="2:29" ht="15.75" thickBot="1" x14ac:dyDescent="0.3">
      <c r="B48" s="31" t="s">
        <v>58</v>
      </c>
      <c r="C48" s="54">
        <v>243</v>
      </c>
      <c r="D48" s="55"/>
      <c r="E48" s="161"/>
      <c r="F48" s="56">
        <v>4</v>
      </c>
      <c r="G48" s="57">
        <v>1</v>
      </c>
      <c r="H48" s="58">
        <f>F48+G48</f>
        <v>5</v>
      </c>
      <c r="I48" s="56"/>
      <c r="J48" s="57"/>
      <c r="K48" s="52">
        <f t="shared" si="1"/>
        <v>0</v>
      </c>
      <c r="L48" s="54">
        <v>10865</v>
      </c>
      <c r="M48" s="59">
        <v>390</v>
      </c>
      <c r="N48" s="60">
        <v>11255</v>
      </c>
      <c r="O48" s="54"/>
      <c r="P48" s="59"/>
      <c r="Q48" s="60">
        <v>0</v>
      </c>
      <c r="R48" s="196"/>
      <c r="S48" s="197"/>
      <c r="T48" s="202"/>
      <c r="U48" s="200"/>
      <c r="V48" s="201"/>
      <c r="W48" s="62"/>
      <c r="X48" s="61"/>
      <c r="Y48" s="61"/>
      <c r="Z48" s="61"/>
      <c r="AA48" s="63"/>
      <c r="AB48" s="64"/>
      <c r="AC48" s="62"/>
    </row>
    <row r="49" spans="1:29" ht="15.75" thickBot="1" x14ac:dyDescent="0.3">
      <c r="B49" s="65" t="s">
        <v>18</v>
      </c>
      <c r="C49" s="66">
        <f>C47+C28+C27+C26+C9+C48</f>
        <v>2457892</v>
      </c>
      <c r="D49" s="67">
        <v>0.52</v>
      </c>
      <c r="E49" s="163">
        <f t="shared" si="0"/>
        <v>0.48</v>
      </c>
      <c r="F49" s="66">
        <f>F47+F28+F27+F26+F9+F48</f>
        <v>53257</v>
      </c>
      <c r="G49" s="69">
        <f>G47+G28+G27+G26+G9+G48</f>
        <v>28002</v>
      </c>
      <c r="H49" s="69">
        <f>H47+H28+H27+H26+H9+H48</f>
        <v>81259</v>
      </c>
      <c r="I49" s="66">
        <f>I47+I28+I27+I26+I9</f>
        <v>3395</v>
      </c>
      <c r="J49" s="69">
        <f t="shared" ref="J49:K49" si="7">J47+J28+J27+J26+J9</f>
        <v>1876</v>
      </c>
      <c r="K49" s="69">
        <f t="shared" si="7"/>
        <v>5271</v>
      </c>
      <c r="L49" s="66">
        <f>L47+L28+L27+L26+L9+L48</f>
        <v>4282130</v>
      </c>
      <c r="M49" s="69">
        <f>M47+M28+M27+M26+M9+M48</f>
        <v>2528686</v>
      </c>
      <c r="N49" s="69">
        <v>6799561</v>
      </c>
      <c r="O49" s="66">
        <f>O47+O28+O27+O26+O9</f>
        <v>72</v>
      </c>
      <c r="P49" s="69">
        <f>P47+P28+P27+P26+P9</f>
        <v>14</v>
      </c>
      <c r="Q49" s="69">
        <f>O49+P49</f>
        <v>86</v>
      </c>
      <c r="R49" s="198">
        <v>41.668758306836786</v>
      </c>
      <c r="S49" s="199">
        <v>23.734769469122323</v>
      </c>
      <c r="T49" s="203">
        <v>33.060443664733846</v>
      </c>
      <c r="U49" s="214">
        <v>22.867671985158232</v>
      </c>
      <c r="V49" s="199">
        <v>12.023594098961654</v>
      </c>
      <c r="W49" s="203">
        <v>20.399999999999999</v>
      </c>
      <c r="X49" s="176">
        <v>1.8340103081601833</v>
      </c>
      <c r="Y49" s="176">
        <v>1.5303982395055225</v>
      </c>
      <c r="Z49" s="176">
        <v>1.7</v>
      </c>
      <c r="AA49" s="183">
        <f>[1]Feuil1!AX40/[1]Feuil1!AG43*1000000</f>
        <v>18.040543749299118</v>
      </c>
      <c r="AB49" s="184">
        <f>[1]Feuil1!AY40/[1]Feuil1!AH43*1000000</f>
        <v>11.115879339396738</v>
      </c>
      <c r="AC49" s="185">
        <v>15.2</v>
      </c>
    </row>
    <row r="50" spans="1:29" ht="15" customHeight="1" x14ac:dyDescent="0.25">
      <c r="B50" s="256" t="s">
        <v>95</v>
      </c>
      <c r="C50" s="256"/>
      <c r="D50" s="256"/>
      <c r="E50" s="256"/>
      <c r="F50" s="142"/>
      <c r="G50" s="142"/>
      <c r="H50" s="142"/>
      <c r="I50" s="142"/>
      <c r="J50" s="142"/>
      <c r="K50" s="142"/>
      <c r="L50" s="142"/>
      <c r="R50" s="164"/>
      <c r="S50" s="53"/>
      <c r="T50" s="70"/>
      <c r="U50" s="70"/>
      <c r="V50" s="70"/>
      <c r="W50" s="70"/>
      <c r="X50" s="70"/>
      <c r="Y50" s="70"/>
      <c r="Z50" s="70"/>
      <c r="AA50" s="70"/>
      <c r="AB50" s="70"/>
      <c r="AC50" s="70"/>
    </row>
    <row r="51" spans="1:29" x14ac:dyDescent="0.25">
      <c r="B51" s="71" t="s">
        <v>75</v>
      </c>
      <c r="R51" s="53"/>
      <c r="S51" s="53"/>
    </row>
    <row r="52" spans="1:29" x14ac:dyDescent="0.25">
      <c r="B52" s="71" t="s">
        <v>94</v>
      </c>
      <c r="R52" s="53"/>
      <c r="S52" s="53"/>
    </row>
    <row r="53" spans="1:29" x14ac:dyDescent="0.25">
      <c r="B53" s="72" t="s">
        <v>59</v>
      </c>
      <c r="R53" s="53"/>
      <c r="S53" s="53"/>
    </row>
    <row r="54" spans="1:29" s="146" customFormat="1" ht="15.75" customHeight="1" x14ac:dyDescent="0.25">
      <c r="B54" s="73" t="s">
        <v>77</v>
      </c>
      <c r="C54" s="74"/>
      <c r="D54" s="74"/>
      <c r="E54" s="74"/>
      <c r="F54" s="147"/>
      <c r="G54" s="147"/>
      <c r="H54" s="148"/>
      <c r="I54" s="147"/>
      <c r="J54" s="148"/>
      <c r="K54" s="148"/>
      <c r="L54" s="148"/>
      <c r="M54" s="148"/>
      <c r="N54" s="148"/>
      <c r="O54" s="148"/>
      <c r="P54" s="148"/>
      <c r="Q54" s="148"/>
      <c r="R54" s="53"/>
      <c r="S54" s="53"/>
    </row>
    <row r="55" spans="1:29" x14ac:dyDescent="0.25">
      <c r="B55" s="76" t="s">
        <v>60</v>
      </c>
      <c r="R55" s="53"/>
      <c r="S55" s="53"/>
    </row>
    <row r="56" spans="1:29" x14ac:dyDescent="0.25">
      <c r="B56" s="76"/>
      <c r="H56" s="75"/>
    </row>
    <row r="57" spans="1:29" x14ac:dyDescent="0.25">
      <c r="A57" s="77"/>
      <c r="B57" s="78" t="s">
        <v>78</v>
      </c>
    </row>
    <row r="58" spans="1:29" ht="15.75" thickBot="1" x14ac:dyDescent="0.3">
      <c r="A58" s="77"/>
      <c r="B58" s="78"/>
    </row>
    <row r="59" spans="1:29" ht="47.25" customHeight="1" x14ac:dyDescent="0.25">
      <c r="C59" s="250" t="s">
        <v>2</v>
      </c>
      <c r="D59" s="251"/>
      <c r="E59" s="252"/>
      <c r="F59" s="253" t="s">
        <v>3</v>
      </c>
      <c r="G59" s="254"/>
      <c r="H59" s="255"/>
      <c r="I59" s="253" t="s">
        <v>61</v>
      </c>
      <c r="J59" s="254"/>
      <c r="K59" s="255"/>
      <c r="L59" s="229" t="s">
        <v>4</v>
      </c>
      <c r="M59" s="230"/>
      <c r="N59" s="231"/>
      <c r="O59" s="229" t="s">
        <v>5</v>
      </c>
      <c r="P59" s="230"/>
      <c r="Q59" s="231"/>
      <c r="R59" s="232" t="s">
        <v>6</v>
      </c>
      <c r="S59" s="233"/>
      <c r="T59" s="234"/>
      <c r="U59" s="232" t="s">
        <v>62</v>
      </c>
      <c r="V59" s="233"/>
      <c r="W59" s="234"/>
      <c r="X59" s="235" t="s">
        <v>8</v>
      </c>
      <c r="Y59" s="236"/>
      <c r="Z59" s="237"/>
      <c r="AA59" s="232" t="s">
        <v>9</v>
      </c>
      <c r="AB59" s="233"/>
      <c r="AC59" s="234"/>
    </row>
    <row r="60" spans="1:29" ht="24.75" customHeight="1" thickBot="1" x14ac:dyDescent="0.3">
      <c r="B60" s="6"/>
      <c r="C60" s="7" t="s">
        <v>10</v>
      </c>
      <c r="D60" s="238" t="s">
        <v>11</v>
      </c>
      <c r="E60" s="239"/>
      <c r="F60" s="240">
        <v>2021</v>
      </c>
      <c r="G60" s="241"/>
      <c r="H60" s="242"/>
      <c r="I60" s="240">
        <v>2021</v>
      </c>
      <c r="J60" s="241"/>
      <c r="K60" s="242"/>
      <c r="L60" s="243">
        <v>2021</v>
      </c>
      <c r="M60" s="244"/>
      <c r="N60" s="245"/>
      <c r="O60" s="243">
        <v>2021</v>
      </c>
      <c r="P60" s="244"/>
      <c r="Q60" s="245"/>
      <c r="R60" s="224" t="s">
        <v>11</v>
      </c>
      <c r="S60" s="225"/>
      <c r="T60" s="8" t="s">
        <v>10</v>
      </c>
      <c r="U60" s="224" t="s">
        <v>12</v>
      </c>
      <c r="V60" s="225"/>
      <c r="W60" s="8" t="s">
        <v>10</v>
      </c>
      <c r="X60" s="224" t="s">
        <v>12</v>
      </c>
      <c r="Y60" s="225"/>
      <c r="Z60" s="8" t="s">
        <v>10</v>
      </c>
      <c r="AA60" s="224" t="s">
        <v>12</v>
      </c>
      <c r="AB60" s="225"/>
      <c r="AC60" s="8" t="s">
        <v>10</v>
      </c>
    </row>
    <row r="61" spans="1:29" ht="15.75" customHeight="1" thickBot="1" x14ac:dyDescent="0.3">
      <c r="B61" s="9" t="s">
        <v>63</v>
      </c>
      <c r="C61" s="10" t="s">
        <v>74</v>
      </c>
      <c r="D61" s="11" t="s">
        <v>14</v>
      </c>
      <c r="E61" s="12" t="s">
        <v>15</v>
      </c>
      <c r="F61" s="16" t="s">
        <v>16</v>
      </c>
      <c r="G61" s="14" t="s">
        <v>17</v>
      </c>
      <c r="H61" s="15" t="s">
        <v>18</v>
      </c>
      <c r="I61" s="16" t="s">
        <v>16</v>
      </c>
      <c r="J61" s="14" t="s">
        <v>17</v>
      </c>
      <c r="K61" s="15" t="s">
        <v>18</v>
      </c>
      <c r="L61" s="16" t="s">
        <v>16</v>
      </c>
      <c r="M61" s="14" t="s">
        <v>17</v>
      </c>
      <c r="N61" s="15" t="s">
        <v>18</v>
      </c>
      <c r="O61" s="16" t="s">
        <v>16</v>
      </c>
      <c r="P61" s="14" t="s">
        <v>17</v>
      </c>
      <c r="Q61" s="15" t="s">
        <v>18</v>
      </c>
      <c r="R61" s="13" t="s">
        <v>16</v>
      </c>
      <c r="S61" s="17" t="s">
        <v>17</v>
      </c>
      <c r="T61" s="18" t="s">
        <v>74</v>
      </c>
      <c r="U61" s="13" t="s">
        <v>16</v>
      </c>
      <c r="V61" s="17" t="s">
        <v>17</v>
      </c>
      <c r="W61" s="18" t="s">
        <v>74</v>
      </c>
      <c r="X61" s="13" t="s">
        <v>16</v>
      </c>
      <c r="Y61" s="17" t="s">
        <v>17</v>
      </c>
      <c r="Z61" s="18" t="s">
        <v>74</v>
      </c>
      <c r="AA61" s="13" t="s">
        <v>16</v>
      </c>
      <c r="AB61" s="17" t="s">
        <v>17</v>
      </c>
      <c r="AC61" s="18" t="s">
        <v>74</v>
      </c>
    </row>
    <row r="62" spans="1:29" x14ac:dyDescent="0.25">
      <c r="B62" s="43" t="s">
        <v>19</v>
      </c>
      <c r="C62" s="79">
        <f>C9</f>
        <v>178</v>
      </c>
      <c r="D62" s="80">
        <f>D9</f>
        <v>0.66</v>
      </c>
      <c r="E62" s="80">
        <f>E9</f>
        <v>0.33999999999999997</v>
      </c>
      <c r="F62" s="81">
        <f t="shared" ref="F62:Q62" si="8">F9</f>
        <v>5</v>
      </c>
      <c r="G62" s="82">
        <f t="shared" si="8"/>
        <v>0</v>
      </c>
      <c r="H62" s="83">
        <f>H9</f>
        <v>5</v>
      </c>
      <c r="I62" s="81">
        <f t="shared" si="8"/>
        <v>0</v>
      </c>
      <c r="J62" s="82">
        <f t="shared" si="8"/>
        <v>0</v>
      </c>
      <c r="K62" s="83">
        <f t="shared" si="8"/>
        <v>0</v>
      </c>
      <c r="L62" s="81">
        <f t="shared" si="8"/>
        <v>659</v>
      </c>
      <c r="M62" s="82">
        <f t="shared" si="8"/>
        <v>0</v>
      </c>
      <c r="N62" s="83">
        <f t="shared" si="8"/>
        <v>659</v>
      </c>
      <c r="O62" s="81">
        <f t="shared" si="8"/>
        <v>0</v>
      </c>
      <c r="P62" s="82">
        <f t="shared" si="8"/>
        <v>0</v>
      </c>
      <c r="Q62" s="83">
        <f t="shared" si="8"/>
        <v>0</v>
      </c>
      <c r="R62" s="84">
        <f t="shared" ref="R62:AC62" si="9">R9</f>
        <v>42.560435818862786</v>
      </c>
      <c r="S62" s="85">
        <f t="shared" si="9"/>
        <v>0</v>
      </c>
      <c r="T62" s="86">
        <f t="shared" si="9"/>
        <v>28.089887640449437</v>
      </c>
      <c r="U62" s="85">
        <f t="shared" si="9"/>
        <v>25.864075860031846</v>
      </c>
      <c r="V62" s="85">
        <f t="shared" si="9"/>
        <v>0</v>
      </c>
      <c r="W62" s="86">
        <f t="shared" si="9"/>
        <v>17.704003229210187</v>
      </c>
      <c r="X62" s="84">
        <f t="shared" si="9"/>
        <v>3.4088851983521975</v>
      </c>
      <c r="Y62" s="85">
        <f t="shared" si="9"/>
        <v>0</v>
      </c>
      <c r="Z62" s="154">
        <f t="shared" si="9"/>
        <v>2.3333876256099031</v>
      </c>
      <c r="AA62" s="85">
        <f t="shared" si="9"/>
        <v>0</v>
      </c>
      <c r="AB62" s="85">
        <f t="shared" si="9"/>
        <v>0</v>
      </c>
      <c r="AC62" s="154">
        <f t="shared" si="9"/>
        <v>0</v>
      </c>
    </row>
    <row r="63" spans="1:29" x14ac:dyDescent="0.25">
      <c r="B63" s="43" t="s">
        <v>64</v>
      </c>
      <c r="C63" s="87">
        <f>C27</f>
        <v>206907</v>
      </c>
      <c r="D63" s="88">
        <f t="shared" ref="D63:F64" si="10">D26</f>
        <v>0.69</v>
      </c>
      <c r="E63" s="88">
        <f t="shared" si="10"/>
        <v>0.31000000000000005</v>
      </c>
      <c r="F63" s="87">
        <f t="shared" si="10"/>
        <v>10767</v>
      </c>
      <c r="G63" s="89">
        <f t="shared" ref="G63:AC63" si="11">G26</f>
        <v>2581</v>
      </c>
      <c r="H63" s="89">
        <f>H26</f>
        <v>13348</v>
      </c>
      <c r="I63" s="87">
        <f t="shared" si="11"/>
        <v>704</v>
      </c>
      <c r="J63" s="89">
        <f t="shared" si="11"/>
        <v>209</v>
      </c>
      <c r="K63" s="89">
        <f t="shared" si="11"/>
        <v>913</v>
      </c>
      <c r="L63" s="87">
        <f t="shared" si="11"/>
        <v>810883</v>
      </c>
      <c r="M63" s="89">
        <f t="shared" si="11"/>
        <v>235848</v>
      </c>
      <c r="N63" s="89">
        <f t="shared" si="11"/>
        <v>882436</v>
      </c>
      <c r="O63" s="87">
        <f t="shared" si="11"/>
        <v>15</v>
      </c>
      <c r="P63" s="89">
        <f t="shared" si="11"/>
        <v>5</v>
      </c>
      <c r="Q63" s="89">
        <f t="shared" si="11"/>
        <v>20</v>
      </c>
      <c r="R63" s="173">
        <f t="shared" ref="R63:S65" si="12">R26</f>
        <v>32.582504366273469</v>
      </c>
      <c r="S63" s="174">
        <f t="shared" si="12"/>
        <v>17.384617933785957</v>
      </c>
      <c r="T63" s="150">
        <f t="shared" si="11"/>
        <v>27.871159572202341</v>
      </c>
      <c r="U63" s="168">
        <f t="shared" ref="U63:V65" si="13">U26</f>
        <v>18.478654404920523</v>
      </c>
      <c r="V63" s="169">
        <f t="shared" si="13"/>
        <v>4.4295910670660223</v>
      </c>
      <c r="W63" s="150">
        <f t="shared" si="11"/>
        <v>16.399999999999999</v>
      </c>
      <c r="X63" s="207">
        <f t="shared" si="11"/>
        <v>1.3916621825787283</v>
      </c>
      <c r="Y63" s="208">
        <f t="shared" si="11"/>
        <v>1.0084971796436182</v>
      </c>
      <c r="Z63" s="158">
        <f t="shared" si="11"/>
        <v>1.3</v>
      </c>
      <c r="AA63" s="207">
        <f t="shared" si="11"/>
        <v>14.172631937943128</v>
      </c>
      <c r="AB63" s="208">
        <f t="shared" si="11"/>
        <v>10.531904249610902</v>
      </c>
      <c r="AC63" s="158">
        <f t="shared" si="11"/>
        <v>13.1</v>
      </c>
    </row>
    <row r="64" spans="1:29" x14ac:dyDescent="0.25">
      <c r="B64" s="43" t="s">
        <v>37</v>
      </c>
      <c r="C64" s="87">
        <f>C28</f>
        <v>375650</v>
      </c>
      <c r="D64" s="88">
        <f>D27</f>
        <v>0.86</v>
      </c>
      <c r="E64" s="88">
        <f t="shared" si="10"/>
        <v>0.14000000000000001</v>
      </c>
      <c r="F64" s="87">
        <f t="shared" si="10"/>
        <v>11658</v>
      </c>
      <c r="G64" s="89">
        <f t="shared" ref="G64:AC64" si="14">G27</f>
        <v>223</v>
      </c>
      <c r="H64" s="89">
        <v>12016</v>
      </c>
      <c r="I64" s="87">
        <f t="shared" si="14"/>
        <v>781</v>
      </c>
      <c r="J64" s="89">
        <f t="shared" si="14"/>
        <v>14</v>
      </c>
      <c r="K64" s="89">
        <f t="shared" si="14"/>
        <v>795</v>
      </c>
      <c r="L64" s="87">
        <f t="shared" si="14"/>
        <v>927501</v>
      </c>
      <c r="M64" s="89">
        <f t="shared" si="14"/>
        <v>15021</v>
      </c>
      <c r="N64" s="89">
        <f t="shared" si="14"/>
        <v>942522</v>
      </c>
      <c r="O64" s="87">
        <f t="shared" si="14"/>
        <v>13</v>
      </c>
      <c r="P64" s="89">
        <f t="shared" si="14"/>
        <v>0</v>
      </c>
      <c r="Q64" s="89">
        <f t="shared" si="14"/>
        <v>13</v>
      </c>
      <c r="R64" s="173">
        <f t="shared" si="12"/>
        <v>65.516458860688005</v>
      </c>
      <c r="S64" s="174">
        <f t="shared" si="12"/>
        <v>7.6984207535614688</v>
      </c>
      <c r="T64" s="150">
        <f t="shared" si="14"/>
        <v>57.421933525690285</v>
      </c>
      <c r="U64" s="168">
        <f t="shared" si="13"/>
        <v>41.191357063636779</v>
      </c>
      <c r="V64" s="169">
        <f t="shared" si="13"/>
        <v>6.0880772952287794</v>
      </c>
      <c r="W64" s="150">
        <f t="shared" si="14"/>
        <v>37.168835677259466</v>
      </c>
      <c r="X64" s="207">
        <f t="shared" si="14"/>
        <v>3.2771508721804921</v>
      </c>
      <c r="Y64" s="208">
        <f t="shared" si="14"/>
        <v>0.41008524238399774</v>
      </c>
      <c r="Z64" s="158">
        <f t="shared" si="14"/>
        <v>2.9486108358052308</v>
      </c>
      <c r="AA64" s="207">
        <f t="shared" si="14"/>
        <v>35.096393010216516</v>
      </c>
      <c r="AB64" s="208">
        <f t="shared" si="14"/>
        <v>2.9484858649538483</v>
      </c>
      <c r="AC64" s="158">
        <f t="shared" si="14"/>
        <v>31.412530850548126</v>
      </c>
    </row>
    <row r="65" spans="2:29" x14ac:dyDescent="0.25">
      <c r="B65" s="43" t="s">
        <v>38</v>
      </c>
      <c r="C65" s="87">
        <f>C29</f>
        <v>137961</v>
      </c>
      <c r="D65" s="88">
        <f>D28</f>
        <v>0.52</v>
      </c>
      <c r="E65" s="88">
        <f>E28</f>
        <v>0.48</v>
      </c>
      <c r="F65" s="87">
        <f>F28</f>
        <v>7527</v>
      </c>
      <c r="G65" s="89">
        <f t="shared" ref="G65:AC65" si="15">G28</f>
        <v>4489</v>
      </c>
      <c r="H65" s="89">
        <v>8160</v>
      </c>
      <c r="I65" s="87">
        <f t="shared" si="15"/>
        <v>445</v>
      </c>
      <c r="J65" s="89">
        <f t="shared" si="15"/>
        <v>282</v>
      </c>
      <c r="K65" s="89">
        <f t="shared" si="15"/>
        <v>727</v>
      </c>
      <c r="L65" s="87">
        <f t="shared" si="15"/>
        <v>539443</v>
      </c>
      <c r="M65" s="89">
        <f t="shared" si="15"/>
        <v>398402</v>
      </c>
      <c r="N65" s="89">
        <f t="shared" si="15"/>
        <v>937845</v>
      </c>
      <c r="O65" s="87">
        <f t="shared" si="15"/>
        <v>10</v>
      </c>
      <c r="P65" s="89">
        <f t="shared" si="15"/>
        <v>2</v>
      </c>
      <c r="Q65" s="89">
        <f t="shared" si="15"/>
        <v>12</v>
      </c>
      <c r="R65" s="173">
        <f t="shared" si="12"/>
        <v>38.533209104219353</v>
      </c>
      <c r="S65" s="174">
        <f t="shared" si="12"/>
        <v>24.895736279338038</v>
      </c>
      <c r="T65" s="150">
        <f t="shared" si="15"/>
        <v>31.987222148276324</v>
      </c>
      <c r="U65" s="168">
        <f t="shared" si="13"/>
        <v>21.700872107650138</v>
      </c>
      <c r="V65" s="169">
        <f t="shared" si="13"/>
        <v>16.14349786262202</v>
      </c>
      <c r="W65" s="150">
        <f t="shared" si="15"/>
        <v>19.228029530752117</v>
      </c>
      <c r="X65" s="207">
        <f t="shared" si="15"/>
        <v>1.5552522322794093</v>
      </c>
      <c r="Y65" s="208">
        <f t="shared" si="15"/>
        <v>1.4327471230706923</v>
      </c>
      <c r="Z65" s="158">
        <f t="shared" si="15"/>
        <v>1.5007416241068756</v>
      </c>
      <c r="AA65" s="207">
        <f t="shared" si="15"/>
        <v>15.9462632692192</v>
      </c>
      <c r="AB65" s="208">
        <f t="shared" si="15"/>
        <v>11.123154129893052</v>
      </c>
      <c r="AC65" s="158">
        <f t="shared" si="15"/>
        <v>13.80014369783674</v>
      </c>
    </row>
    <row r="66" spans="2:29" x14ac:dyDescent="0.25">
      <c r="B66" s="43" t="s">
        <v>65</v>
      </c>
      <c r="C66" s="87">
        <f>C47</f>
        <v>1395996</v>
      </c>
      <c r="D66" s="88">
        <f>D47</f>
        <v>0.41</v>
      </c>
      <c r="E66" s="88">
        <f>E47</f>
        <v>0.59000000000000008</v>
      </c>
      <c r="F66" s="87">
        <f>F47</f>
        <v>23296</v>
      </c>
      <c r="G66" s="89">
        <f t="shared" ref="G66:AC66" si="16">G47</f>
        <v>20708</v>
      </c>
      <c r="H66" s="89">
        <f t="shared" si="16"/>
        <v>44004</v>
      </c>
      <c r="I66" s="87">
        <f t="shared" si="16"/>
        <v>1465</v>
      </c>
      <c r="J66" s="89">
        <f t="shared" si="16"/>
        <v>1371</v>
      </c>
      <c r="K66" s="89">
        <f t="shared" si="16"/>
        <v>2836</v>
      </c>
      <c r="L66" s="87">
        <f t="shared" si="16"/>
        <v>1992779</v>
      </c>
      <c r="M66" s="89">
        <f t="shared" si="16"/>
        <v>1879025</v>
      </c>
      <c r="N66" s="89">
        <f t="shared" si="16"/>
        <v>3403287</v>
      </c>
      <c r="O66" s="87">
        <f t="shared" si="16"/>
        <v>34</v>
      </c>
      <c r="P66" s="89">
        <f t="shared" si="16"/>
        <v>7</v>
      </c>
      <c r="Q66" s="89">
        <f t="shared" si="16"/>
        <v>41</v>
      </c>
      <c r="R66" s="173">
        <f>R47</f>
        <v>40.701772924221814</v>
      </c>
      <c r="S66" s="174">
        <f>S47</f>
        <v>25.142124393440781</v>
      </c>
      <c r="T66" s="150">
        <f t="shared" si="16"/>
        <v>31.52158029106101</v>
      </c>
      <c r="U66" s="168">
        <f>U47</f>
        <v>22.130871160435731</v>
      </c>
      <c r="V66" s="169">
        <f>V47</f>
        <v>19.672307691891447</v>
      </c>
      <c r="W66" s="150">
        <f t="shared" si="16"/>
        <v>19.8</v>
      </c>
      <c r="X66" s="207">
        <f t="shared" si="16"/>
        <v>1.8931119205109013</v>
      </c>
      <c r="Y66" s="208">
        <f t="shared" si="16"/>
        <v>1.6098278524886847</v>
      </c>
      <c r="Z66" s="158">
        <f t="shared" si="16"/>
        <v>1.7</v>
      </c>
      <c r="AA66" s="207">
        <f t="shared" si="16"/>
        <v>17.378091781329449</v>
      </c>
      <c r="AB66" s="208">
        <f t="shared" si="16"/>
        <v>10.880543753598966</v>
      </c>
      <c r="AC66" s="158">
        <f t="shared" si="16"/>
        <v>14</v>
      </c>
    </row>
    <row r="67" spans="2:29" ht="15.75" thickBot="1" x14ac:dyDescent="0.3">
      <c r="B67" s="90" t="s">
        <v>58</v>
      </c>
      <c r="C67" s="91">
        <f>C48</f>
        <v>243</v>
      </c>
      <c r="D67" s="88"/>
      <c r="E67" s="88"/>
      <c r="F67" s="91">
        <v>1</v>
      </c>
      <c r="G67" s="92">
        <v>0</v>
      </c>
      <c r="H67" s="93">
        <v>1</v>
      </c>
      <c r="I67" s="91">
        <v>0</v>
      </c>
      <c r="J67" s="92">
        <v>0</v>
      </c>
      <c r="K67" s="94">
        <v>0</v>
      </c>
      <c r="L67" s="91"/>
      <c r="M67" s="92"/>
      <c r="N67" s="93"/>
      <c r="O67" s="91">
        <v>0</v>
      </c>
      <c r="P67" s="92">
        <v>0</v>
      </c>
      <c r="Q67" s="93">
        <v>0</v>
      </c>
      <c r="R67" s="91"/>
      <c r="S67" s="92"/>
      <c r="T67" s="93"/>
      <c r="U67" s="170"/>
      <c r="V67" s="170"/>
      <c r="W67" s="157"/>
      <c r="X67" s="209"/>
      <c r="Y67" s="210"/>
      <c r="Z67" s="159"/>
      <c r="AA67" s="211"/>
      <c r="AB67" s="211"/>
      <c r="AC67" s="155"/>
    </row>
    <row r="68" spans="2:29" ht="15.75" thickBot="1" x14ac:dyDescent="0.3">
      <c r="B68" s="65" t="s">
        <v>18</v>
      </c>
      <c r="C68" s="66">
        <f>C49</f>
        <v>2457892</v>
      </c>
      <c r="D68" s="67">
        <f>D49</f>
        <v>0.52</v>
      </c>
      <c r="E68" s="68">
        <f>E49</f>
        <v>0.48</v>
      </c>
      <c r="F68" s="66">
        <f>F49</f>
        <v>53257</v>
      </c>
      <c r="G68" s="69">
        <f t="shared" ref="G68:AC68" si="17">G49</f>
        <v>28002</v>
      </c>
      <c r="H68" s="69">
        <f t="shared" si="17"/>
        <v>81259</v>
      </c>
      <c r="I68" s="66">
        <f t="shared" si="17"/>
        <v>3395</v>
      </c>
      <c r="J68" s="69">
        <f t="shared" si="17"/>
        <v>1876</v>
      </c>
      <c r="K68" s="69">
        <f t="shared" si="17"/>
        <v>5271</v>
      </c>
      <c r="L68" s="66">
        <f t="shared" si="17"/>
        <v>4282130</v>
      </c>
      <c r="M68" s="69">
        <f t="shared" si="17"/>
        <v>2528686</v>
      </c>
      <c r="N68" s="69">
        <f t="shared" si="17"/>
        <v>6799561</v>
      </c>
      <c r="O68" s="66">
        <f t="shared" si="17"/>
        <v>72</v>
      </c>
      <c r="P68" s="69">
        <f t="shared" si="17"/>
        <v>14</v>
      </c>
      <c r="Q68" s="69">
        <f t="shared" si="17"/>
        <v>86</v>
      </c>
      <c r="R68" s="175">
        <f>R49</f>
        <v>41.668758306836786</v>
      </c>
      <c r="S68" s="176">
        <f>S49</f>
        <v>23.734769469122323</v>
      </c>
      <c r="T68" s="156">
        <f t="shared" si="17"/>
        <v>33.060443664733846</v>
      </c>
      <c r="U68" s="175">
        <f>F68/'[2]Nb heures_reg'!L$11*1000000</f>
        <v>24.53239904359928</v>
      </c>
      <c r="V68" s="176">
        <f>G68/'[2]Nb heures_reg'!M$11*1000000</f>
        <v>16.340907936406023</v>
      </c>
      <c r="W68" s="156">
        <f t="shared" si="17"/>
        <v>20.399999999999999</v>
      </c>
      <c r="X68" s="181">
        <f t="shared" si="17"/>
        <v>1.8340103081601833</v>
      </c>
      <c r="Y68" s="182">
        <f t="shared" si="17"/>
        <v>1.5303982395055225</v>
      </c>
      <c r="Z68" s="160">
        <f t="shared" si="17"/>
        <v>1.7</v>
      </c>
      <c r="AA68" s="171">
        <f>AA49</f>
        <v>18.040543749299118</v>
      </c>
      <c r="AB68" s="172">
        <f>AB49</f>
        <v>11.115879339396738</v>
      </c>
      <c r="AC68" s="160">
        <f t="shared" si="17"/>
        <v>15.2</v>
      </c>
    </row>
    <row r="69" spans="2:29" ht="15" customHeight="1" x14ac:dyDescent="0.25">
      <c r="B69" s="246" t="s">
        <v>96</v>
      </c>
      <c r="C69" s="246"/>
      <c r="D69" s="246"/>
      <c r="E69" s="246"/>
      <c r="F69" s="246"/>
      <c r="G69" s="141"/>
      <c r="H69" s="141"/>
      <c r="I69" s="141"/>
      <c r="J69" s="141"/>
    </row>
    <row r="70" spans="2:29" x14ac:dyDescent="0.25">
      <c r="B70" s="71" t="s">
        <v>75</v>
      </c>
    </row>
    <row r="71" spans="2:29" x14ac:dyDescent="0.25">
      <c r="B71" s="71" t="s">
        <v>97</v>
      </c>
    </row>
    <row r="72" spans="2:29" x14ac:dyDescent="0.25">
      <c r="B72" s="72" t="s">
        <v>90</v>
      </c>
    </row>
    <row r="73" spans="2:29" x14ac:dyDescent="0.25">
      <c r="B73" s="98" t="s">
        <v>98</v>
      </c>
    </row>
    <row r="74" spans="2:29" x14ac:dyDescent="0.25">
      <c r="B74" s="76" t="s">
        <v>66</v>
      </c>
    </row>
    <row r="75" spans="2:29" x14ac:dyDescent="0.25">
      <c r="B75" s="3"/>
      <c r="C75" s="4" t="s">
        <v>79</v>
      </c>
      <c r="D75" s="99"/>
      <c r="E75" s="99"/>
      <c r="F75" s="99"/>
      <c r="G75" s="99"/>
      <c r="H75" s="99"/>
      <c r="I75" s="99"/>
      <c r="L75" s="4" t="s">
        <v>87</v>
      </c>
      <c r="S75"/>
    </row>
    <row r="76" spans="2:29" ht="9.75" customHeight="1" thickBot="1" x14ac:dyDescent="0.3">
      <c r="B76" s="3"/>
      <c r="O76"/>
      <c r="P76"/>
      <c r="Q76"/>
      <c r="R76"/>
      <c r="S76"/>
    </row>
    <row r="77" spans="2:29" ht="69.75" customHeight="1" thickBot="1" x14ac:dyDescent="0.3">
      <c r="B77" s="3"/>
      <c r="C77" s="226" t="s">
        <v>13</v>
      </c>
      <c r="D77" s="227"/>
      <c r="E77" s="227"/>
      <c r="F77" s="227"/>
      <c r="G77" s="228"/>
      <c r="H77" s="100" t="s">
        <v>67</v>
      </c>
      <c r="I77" s="101" t="s">
        <v>68</v>
      </c>
      <c r="L77" s="226" t="s">
        <v>13</v>
      </c>
      <c r="M77" s="227"/>
      <c r="N77" s="227"/>
      <c r="O77" s="227"/>
      <c r="P77" s="228"/>
      <c r="Q77" s="100" t="s">
        <v>69</v>
      </c>
      <c r="R77" s="101" t="s">
        <v>68</v>
      </c>
      <c r="S77"/>
    </row>
    <row r="78" spans="2:29" ht="15" customHeight="1" x14ac:dyDescent="0.25">
      <c r="B78" s="3"/>
      <c r="C78" s="102" t="s">
        <v>37</v>
      </c>
      <c r="D78" s="103"/>
      <c r="E78" s="103"/>
      <c r="F78" s="103"/>
      <c r="G78" s="104"/>
      <c r="H78" s="188">
        <f>F27</f>
        <v>11658</v>
      </c>
      <c r="I78" s="105">
        <f>H78/$F$49</f>
        <v>0.21890080177253696</v>
      </c>
      <c r="L78" s="102" t="s">
        <v>54</v>
      </c>
      <c r="M78" s="103"/>
      <c r="N78" s="103"/>
      <c r="O78" s="103"/>
      <c r="P78" s="104"/>
      <c r="Q78" s="106">
        <f>U44</f>
        <v>65.637776074205249</v>
      </c>
      <c r="R78" s="105">
        <f>F44/F49</f>
        <v>2.3621307997070809E-2</v>
      </c>
    </row>
    <row r="79" spans="2:29" ht="15" customHeight="1" x14ac:dyDescent="0.25">
      <c r="B79" s="3"/>
      <c r="C79" s="107" t="s">
        <v>49</v>
      </c>
      <c r="D79" s="108"/>
      <c r="E79" s="108"/>
      <c r="F79" s="108"/>
      <c r="G79" s="109"/>
      <c r="H79" s="189">
        <f>F39</f>
        <v>8287</v>
      </c>
      <c r="I79" s="110">
        <f>H79/$F$49</f>
        <v>0.15560395816512385</v>
      </c>
      <c r="L79" s="107" t="s">
        <v>37</v>
      </c>
      <c r="M79" s="108"/>
      <c r="N79" s="108"/>
      <c r="O79" s="108"/>
      <c r="P79" s="109"/>
      <c r="Q79" s="111">
        <f>U27</f>
        <v>41.191357063636779</v>
      </c>
      <c r="R79" s="110">
        <f>F27/F49</f>
        <v>0.21890080177253696</v>
      </c>
    </row>
    <row r="80" spans="2:29" ht="15" customHeight="1" x14ac:dyDescent="0.25">
      <c r="B80" s="3"/>
      <c r="C80" s="107" t="s">
        <v>80</v>
      </c>
      <c r="D80" s="108"/>
      <c r="E80" s="108"/>
      <c r="F80" s="108"/>
      <c r="G80" s="109"/>
      <c r="H80" s="189">
        <f>F28</f>
        <v>7527</v>
      </c>
      <c r="I80" s="110">
        <f>H80/$F$49</f>
        <v>0.14133353361999362</v>
      </c>
      <c r="L80" s="107" t="s">
        <v>39</v>
      </c>
      <c r="M80" s="108"/>
      <c r="N80" s="108"/>
      <c r="O80" s="108"/>
      <c r="P80" s="109"/>
      <c r="Q80" s="111">
        <f>U29</f>
        <v>35.744388619569442</v>
      </c>
      <c r="R80" s="110">
        <f>F29/F49</f>
        <v>0.12533563662992658</v>
      </c>
    </row>
    <row r="81" spans="2:19" ht="15" customHeight="1" x14ac:dyDescent="0.25">
      <c r="B81" s="3"/>
      <c r="C81" s="107" t="s">
        <v>39</v>
      </c>
      <c r="D81" s="108"/>
      <c r="E81" s="108"/>
      <c r="F81" s="108"/>
      <c r="G81" s="109"/>
      <c r="H81" s="189">
        <f>F29</f>
        <v>6675</v>
      </c>
      <c r="I81" s="110">
        <f>H81/$F$49</f>
        <v>0.12533563662992658</v>
      </c>
      <c r="L81" s="107" t="s">
        <v>88</v>
      </c>
      <c r="M81" s="108"/>
      <c r="N81" s="108"/>
      <c r="O81" s="108"/>
      <c r="P81" s="109"/>
      <c r="Q81" s="111">
        <f>U25</f>
        <v>35.435371800867451</v>
      </c>
      <c r="R81" s="110">
        <f>F25/F49</f>
        <v>1.7105732579754774E-2</v>
      </c>
    </row>
    <row r="82" spans="2:19" ht="15" customHeight="1" thickBot="1" x14ac:dyDescent="0.3">
      <c r="B82" s="3"/>
      <c r="C82" s="112" t="s">
        <v>81</v>
      </c>
      <c r="D82" s="113"/>
      <c r="E82" s="113"/>
      <c r="F82" s="113"/>
      <c r="G82" s="114"/>
      <c r="H82" s="190">
        <f>F18</f>
        <v>2628</v>
      </c>
      <c r="I82" s="115">
        <f>H82/$F$49</f>
        <v>4.9345625927108172E-2</v>
      </c>
      <c r="L82" s="116" t="s">
        <v>101</v>
      </c>
      <c r="M82" s="117"/>
      <c r="N82" s="117"/>
      <c r="O82" s="117"/>
      <c r="P82" s="118"/>
      <c r="Q82" s="119">
        <v>35.200000000000003</v>
      </c>
      <c r="R82" s="115">
        <f>F43/F49</f>
        <v>3.0287098409598739E-2</v>
      </c>
    </row>
    <row r="83" spans="2:19" ht="15" customHeight="1" x14ac:dyDescent="0.25">
      <c r="B83" s="3"/>
      <c r="C83" s="120" t="s">
        <v>85</v>
      </c>
      <c r="D83" s="108"/>
      <c r="E83" s="108"/>
      <c r="F83" s="108"/>
      <c r="G83" s="108"/>
      <c r="H83" s="121"/>
      <c r="I83" s="122"/>
      <c r="L83" s="187" t="s">
        <v>106</v>
      </c>
      <c r="M83" s="124"/>
      <c r="N83" s="124"/>
      <c r="O83" s="124"/>
      <c r="P83" s="124"/>
      <c r="Q83" s="124"/>
      <c r="R83" s="124"/>
    </row>
    <row r="84" spans="2:19" x14ac:dyDescent="0.25">
      <c r="B84" s="3"/>
      <c r="C84" s="125" t="s">
        <v>70</v>
      </c>
      <c r="D84" s="108"/>
      <c r="E84" s="108"/>
      <c r="F84" s="108"/>
      <c r="G84" s="108"/>
      <c r="H84" s="121"/>
      <c r="I84" s="122"/>
      <c r="L84" s="186" t="s">
        <v>107</v>
      </c>
      <c r="S84"/>
    </row>
    <row r="85" spans="2:19" x14ac:dyDescent="0.25">
      <c r="B85" s="3"/>
      <c r="C85" s="125" t="s">
        <v>102</v>
      </c>
      <c r="D85" s="108"/>
      <c r="E85" s="108"/>
      <c r="F85" s="108"/>
      <c r="G85" s="108"/>
      <c r="H85" s="121"/>
      <c r="I85" s="122"/>
      <c r="L85" s="186" t="s">
        <v>90</v>
      </c>
      <c r="O85"/>
      <c r="P85"/>
      <c r="Q85"/>
      <c r="R85"/>
      <c r="S85"/>
    </row>
    <row r="86" spans="2:19" x14ac:dyDescent="0.25">
      <c r="B86" s="3"/>
      <c r="C86" s="125" t="s">
        <v>82</v>
      </c>
      <c r="H86" s="126"/>
      <c r="L86" s="186" t="s">
        <v>92</v>
      </c>
      <c r="O86"/>
      <c r="P86"/>
      <c r="Q86"/>
      <c r="R86"/>
      <c r="S86"/>
    </row>
    <row r="87" spans="2:19" ht="15.75" customHeight="1" x14ac:dyDescent="0.25">
      <c r="B87" s="3"/>
      <c r="C87" s="76"/>
      <c r="D87" s="76"/>
      <c r="E87" s="76"/>
      <c r="F87" s="76"/>
      <c r="G87" s="76"/>
      <c r="H87" s="76"/>
      <c r="I87" s="76"/>
      <c r="L87" s="186"/>
      <c r="O87"/>
      <c r="P87"/>
      <c r="Q87"/>
      <c r="R87"/>
      <c r="S87"/>
    </row>
    <row r="88" spans="2:19" ht="15.75" customHeight="1" x14ac:dyDescent="0.25">
      <c r="B88" s="3"/>
      <c r="D88" s="126"/>
      <c r="L88" s="186"/>
      <c r="O88"/>
      <c r="P88"/>
      <c r="Q88"/>
      <c r="R88"/>
      <c r="S88"/>
    </row>
    <row r="89" spans="2:19" ht="15.75" customHeight="1" x14ac:dyDescent="0.25">
      <c r="B89" s="3"/>
      <c r="C89" s="4" t="s">
        <v>83</v>
      </c>
      <c r="L89" s="4" t="s">
        <v>89</v>
      </c>
      <c r="O89"/>
      <c r="P89"/>
      <c r="Q89"/>
      <c r="R89"/>
      <c r="S89"/>
    </row>
    <row r="90" spans="2:19" ht="15.75" thickBot="1" x14ac:dyDescent="0.3">
      <c r="B90" s="3"/>
      <c r="O90"/>
      <c r="P90"/>
      <c r="Q90"/>
      <c r="R90"/>
      <c r="S90"/>
    </row>
    <row r="91" spans="2:19" ht="69" customHeight="1" thickBot="1" x14ac:dyDescent="0.3">
      <c r="B91" s="3"/>
      <c r="C91" s="226" t="s">
        <v>13</v>
      </c>
      <c r="D91" s="227"/>
      <c r="E91" s="227"/>
      <c r="F91" s="227"/>
      <c r="G91" s="228"/>
      <c r="H91" s="101" t="s">
        <v>71</v>
      </c>
      <c r="I91" s="101" t="s">
        <v>72</v>
      </c>
      <c r="L91" s="226" t="s">
        <v>13</v>
      </c>
      <c r="M91" s="227"/>
      <c r="N91" s="227"/>
      <c r="O91" s="227"/>
      <c r="P91" s="228"/>
      <c r="Q91" s="100" t="s">
        <v>73</v>
      </c>
      <c r="R91" s="101" t="s">
        <v>72</v>
      </c>
      <c r="S91"/>
    </row>
    <row r="92" spans="2:19" x14ac:dyDescent="0.25">
      <c r="B92" s="3"/>
      <c r="C92" s="102" t="s">
        <v>101</v>
      </c>
      <c r="D92" s="103"/>
      <c r="E92" s="103"/>
      <c r="F92" s="103"/>
      <c r="G92" s="104"/>
      <c r="H92" s="191">
        <f>G43</f>
        <v>8013</v>
      </c>
      <c r="I92" s="105">
        <f>H92/$G$49</f>
        <v>0.28615813156203129</v>
      </c>
      <c r="L92" s="212" t="s">
        <v>101</v>
      </c>
      <c r="M92" s="127"/>
      <c r="N92" s="127"/>
      <c r="O92" s="127"/>
      <c r="P92" s="128"/>
      <c r="Q92" s="129">
        <f>V43</f>
        <v>40.476511816551167</v>
      </c>
      <c r="R92" s="130">
        <f>G43/G49</f>
        <v>0.28615813156203129</v>
      </c>
      <c r="S92"/>
    </row>
    <row r="93" spans="2:19" x14ac:dyDescent="0.25">
      <c r="B93" s="3"/>
      <c r="C93" s="107" t="s">
        <v>38</v>
      </c>
      <c r="D93" s="108"/>
      <c r="E93" s="108"/>
      <c r="F93" s="108"/>
      <c r="G93" s="109"/>
      <c r="H93" s="191">
        <f>G28</f>
        <v>4489</v>
      </c>
      <c r="I93" s="110">
        <f>H93/$G$49</f>
        <v>0.16030997785872439</v>
      </c>
      <c r="L93" s="131" t="s">
        <v>39</v>
      </c>
      <c r="M93" s="132"/>
      <c r="N93" s="132"/>
      <c r="O93" s="132"/>
      <c r="P93" s="133"/>
      <c r="Q93" s="134">
        <f>V29</f>
        <v>25.91448425811042</v>
      </c>
      <c r="R93" s="135">
        <f>G29/G49</f>
        <v>5.3031926290979213E-2</v>
      </c>
      <c r="S93"/>
    </row>
    <row r="94" spans="2:19" ht="15.75" customHeight="1" x14ac:dyDescent="0.25">
      <c r="B94" s="3"/>
      <c r="C94" s="107" t="s">
        <v>49</v>
      </c>
      <c r="D94" s="108"/>
      <c r="E94" s="108"/>
      <c r="F94" s="108"/>
      <c r="G94" s="109"/>
      <c r="H94" s="191">
        <f>G39</f>
        <v>3282</v>
      </c>
      <c r="I94" s="110">
        <f>H94/$G$49</f>
        <v>0.11720591386329549</v>
      </c>
      <c r="L94" s="131" t="s">
        <v>49</v>
      </c>
      <c r="M94" s="132"/>
      <c r="N94" s="132"/>
      <c r="O94" s="132"/>
      <c r="P94" s="133"/>
      <c r="Q94" s="134">
        <f>V39</f>
        <v>23.03865000020884</v>
      </c>
      <c r="R94" s="135">
        <f>G39/G49</f>
        <v>0.11720591386329549</v>
      </c>
    </row>
    <row r="95" spans="2:19" x14ac:dyDescent="0.25">
      <c r="B95" s="3"/>
      <c r="C95" s="107" t="s">
        <v>52</v>
      </c>
      <c r="D95" s="108"/>
      <c r="E95" s="108"/>
      <c r="F95" s="108"/>
      <c r="G95" s="109"/>
      <c r="H95" s="191">
        <f>G42</f>
        <v>2605</v>
      </c>
      <c r="I95" s="110">
        <f>H95/$G$49</f>
        <v>9.3029069352189131E-2</v>
      </c>
      <c r="L95" s="131" t="s">
        <v>40</v>
      </c>
      <c r="M95" s="132"/>
      <c r="N95" s="132"/>
      <c r="O95" s="132"/>
      <c r="P95" s="133"/>
      <c r="Q95" s="134">
        <f>V30</f>
        <v>22.467876881712424</v>
      </c>
      <c r="R95" s="135">
        <f>G29/G49</f>
        <v>5.3031926290979213E-2</v>
      </c>
    </row>
    <row r="96" spans="2:19" ht="15.75" thickBot="1" x14ac:dyDescent="0.3">
      <c r="B96" s="3"/>
      <c r="C96" s="95" t="s">
        <v>40</v>
      </c>
      <c r="D96" s="96"/>
      <c r="E96" s="96"/>
      <c r="F96" s="136"/>
      <c r="G96" s="97"/>
      <c r="H96" s="192">
        <f>G30</f>
        <v>1718</v>
      </c>
      <c r="I96" s="115">
        <f>H96/$G$49</f>
        <v>6.135276051710592E-2</v>
      </c>
      <c r="L96" s="131" t="s">
        <v>103</v>
      </c>
      <c r="M96" s="137"/>
      <c r="N96" s="137"/>
      <c r="O96" s="137"/>
      <c r="P96" s="138"/>
      <c r="Q96" s="139">
        <f>V12</f>
        <v>20.143572807206731</v>
      </c>
      <c r="R96" s="140">
        <f>G12/G49</f>
        <v>1.0427826583815442E-2</v>
      </c>
      <c r="S96"/>
    </row>
    <row r="97" spans="2:19" ht="15" customHeight="1" x14ac:dyDescent="0.25">
      <c r="B97" s="3"/>
      <c r="C97" s="120" t="s">
        <v>84</v>
      </c>
      <c r="L97" s="187" t="s">
        <v>91</v>
      </c>
      <c r="M97" s="123"/>
      <c r="N97" s="123"/>
      <c r="O97" s="123"/>
      <c r="P97" s="123"/>
      <c r="Q97" s="123"/>
      <c r="R97" s="123"/>
      <c r="S97"/>
    </row>
    <row r="98" spans="2:19" x14ac:dyDescent="0.25">
      <c r="B98" s="3"/>
      <c r="C98" s="125" t="s">
        <v>70</v>
      </c>
      <c r="L98" s="186" t="s">
        <v>107</v>
      </c>
      <c r="P98"/>
      <c r="Q98"/>
      <c r="R98"/>
      <c r="S98"/>
    </row>
    <row r="99" spans="2:19" x14ac:dyDescent="0.25">
      <c r="B99" s="3"/>
      <c r="C99" s="125" t="s">
        <v>99</v>
      </c>
      <c r="L99" s="186" t="s">
        <v>90</v>
      </c>
      <c r="P99"/>
      <c r="Q99"/>
      <c r="R99"/>
      <c r="S99"/>
    </row>
    <row r="100" spans="2:19" x14ac:dyDescent="0.25">
      <c r="B100" s="3"/>
      <c r="C100" s="125" t="s">
        <v>100</v>
      </c>
      <c r="L100" s="186" t="s">
        <v>93</v>
      </c>
      <c r="P100"/>
      <c r="Q100"/>
      <c r="R100"/>
      <c r="S100"/>
    </row>
    <row r="101" spans="2:19" ht="15.75" thickBot="1" x14ac:dyDescent="0.3">
      <c r="B101" s="3"/>
      <c r="F101" s="125"/>
      <c r="O101" s="186"/>
      <c r="S101"/>
    </row>
    <row r="102" spans="2:19" ht="15" customHeight="1" x14ac:dyDescent="0.25">
      <c r="B102" s="215" t="s">
        <v>105</v>
      </c>
      <c r="C102" s="216"/>
      <c r="D102" s="216"/>
      <c r="E102" s="216"/>
      <c r="F102" s="216"/>
      <c r="G102" s="216"/>
      <c r="H102" s="216"/>
      <c r="I102" s="216"/>
      <c r="J102" s="216"/>
      <c r="K102" s="216"/>
      <c r="L102" s="217"/>
      <c r="M102" s="3" t="s">
        <v>104</v>
      </c>
      <c r="S102"/>
    </row>
    <row r="103" spans="2:19" x14ac:dyDescent="0.25">
      <c r="B103" s="218"/>
      <c r="C103" s="219"/>
      <c r="D103" s="219"/>
      <c r="E103" s="219"/>
      <c r="F103" s="219"/>
      <c r="G103" s="219"/>
      <c r="H103" s="219"/>
      <c r="I103" s="219"/>
      <c r="J103" s="219"/>
      <c r="K103" s="219"/>
      <c r="L103" s="220"/>
      <c r="S103"/>
    </row>
    <row r="104" spans="2:19" x14ac:dyDescent="0.25">
      <c r="B104" s="218"/>
      <c r="C104" s="219"/>
      <c r="D104" s="219"/>
      <c r="E104" s="219"/>
      <c r="F104" s="219"/>
      <c r="G104" s="219"/>
      <c r="H104" s="219"/>
      <c r="I104" s="219"/>
      <c r="J104" s="219"/>
      <c r="K104" s="219"/>
      <c r="L104" s="220"/>
      <c r="S104"/>
    </row>
    <row r="105" spans="2:19" x14ac:dyDescent="0.25">
      <c r="B105" s="218"/>
      <c r="C105" s="219"/>
      <c r="D105" s="219"/>
      <c r="E105" s="219"/>
      <c r="F105" s="219"/>
      <c r="G105" s="219"/>
      <c r="H105" s="219"/>
      <c r="I105" s="219"/>
      <c r="J105" s="219"/>
      <c r="K105" s="219"/>
      <c r="L105" s="220"/>
      <c r="S105"/>
    </row>
    <row r="106" spans="2:19" x14ac:dyDescent="0.25">
      <c r="B106" s="218"/>
      <c r="C106" s="219"/>
      <c r="D106" s="219"/>
      <c r="E106" s="219"/>
      <c r="F106" s="219"/>
      <c r="G106" s="219"/>
      <c r="H106" s="219"/>
      <c r="I106" s="219"/>
      <c r="J106" s="219"/>
      <c r="K106" s="219"/>
      <c r="L106" s="220"/>
      <c r="S106"/>
    </row>
    <row r="107" spans="2:19" x14ac:dyDescent="0.25">
      <c r="B107" s="218"/>
      <c r="C107" s="219"/>
      <c r="D107" s="219"/>
      <c r="E107" s="219"/>
      <c r="F107" s="219"/>
      <c r="G107" s="219"/>
      <c r="H107" s="219"/>
      <c r="I107" s="219"/>
      <c r="J107" s="219"/>
      <c r="K107" s="219"/>
      <c r="L107" s="220"/>
      <c r="S107"/>
    </row>
    <row r="108" spans="2:19" x14ac:dyDescent="0.25">
      <c r="B108" s="218"/>
      <c r="C108" s="219"/>
      <c r="D108" s="219"/>
      <c r="E108" s="219"/>
      <c r="F108" s="219"/>
      <c r="G108" s="219"/>
      <c r="H108" s="219"/>
      <c r="I108" s="219"/>
      <c r="J108" s="219"/>
      <c r="K108" s="219"/>
      <c r="L108" s="220"/>
      <c r="S108"/>
    </row>
    <row r="109" spans="2:19" x14ac:dyDescent="0.25">
      <c r="B109" s="218"/>
      <c r="C109" s="219"/>
      <c r="D109" s="219"/>
      <c r="E109" s="219"/>
      <c r="F109" s="219"/>
      <c r="G109" s="219"/>
      <c r="H109" s="219"/>
      <c r="I109" s="219"/>
      <c r="J109" s="219"/>
      <c r="K109" s="219"/>
      <c r="L109" s="220"/>
      <c r="S109"/>
    </row>
    <row r="110" spans="2:19" x14ac:dyDescent="0.25">
      <c r="B110" s="218"/>
      <c r="C110" s="219"/>
      <c r="D110" s="219"/>
      <c r="E110" s="219"/>
      <c r="F110" s="219"/>
      <c r="G110" s="219"/>
      <c r="H110" s="219"/>
      <c r="I110" s="219"/>
      <c r="J110" s="219"/>
      <c r="K110" s="219"/>
      <c r="L110" s="220"/>
      <c r="S110"/>
    </row>
    <row r="111" spans="2:19" x14ac:dyDescent="0.25">
      <c r="B111" s="218"/>
      <c r="C111" s="219"/>
      <c r="D111" s="219"/>
      <c r="E111" s="219"/>
      <c r="F111" s="219"/>
      <c r="G111" s="219"/>
      <c r="H111" s="219"/>
      <c r="I111" s="219"/>
      <c r="J111" s="219"/>
      <c r="K111" s="219"/>
      <c r="L111" s="220"/>
      <c r="S111"/>
    </row>
    <row r="112" spans="2:19" x14ac:dyDescent="0.25">
      <c r="B112" s="218"/>
      <c r="C112" s="219"/>
      <c r="D112" s="219"/>
      <c r="E112" s="219"/>
      <c r="F112" s="219"/>
      <c r="G112" s="219"/>
      <c r="H112" s="219"/>
      <c r="I112" s="219"/>
      <c r="J112" s="219"/>
      <c r="K112" s="219"/>
      <c r="L112" s="220"/>
    </row>
    <row r="113" spans="2:19" x14ac:dyDescent="0.25">
      <c r="B113" s="218"/>
      <c r="C113" s="219"/>
      <c r="D113" s="219"/>
      <c r="E113" s="219"/>
      <c r="F113" s="219"/>
      <c r="G113" s="219"/>
      <c r="H113" s="219"/>
      <c r="I113" s="219"/>
      <c r="J113" s="219"/>
      <c r="K113" s="219"/>
      <c r="L113" s="220"/>
    </row>
    <row r="114" spans="2:19" x14ac:dyDescent="0.25">
      <c r="B114" s="218"/>
      <c r="C114" s="219"/>
      <c r="D114" s="219"/>
      <c r="E114" s="219"/>
      <c r="F114" s="219"/>
      <c r="G114" s="219"/>
      <c r="H114" s="219"/>
      <c r="I114" s="219"/>
      <c r="J114" s="219"/>
      <c r="K114" s="219"/>
      <c r="L114" s="220"/>
      <c r="M114"/>
      <c r="N114"/>
      <c r="O114"/>
      <c r="P114"/>
      <c r="Q114"/>
      <c r="R114"/>
      <c r="S114"/>
    </row>
    <row r="115" spans="2:19" x14ac:dyDescent="0.25">
      <c r="B115" s="218"/>
      <c r="C115" s="219"/>
      <c r="D115" s="219"/>
      <c r="E115" s="219"/>
      <c r="F115" s="219"/>
      <c r="G115" s="219"/>
      <c r="H115" s="219"/>
      <c r="I115" s="219"/>
      <c r="J115" s="219"/>
      <c r="K115" s="219"/>
      <c r="L115" s="220"/>
      <c r="M115"/>
      <c r="N115"/>
      <c r="O115"/>
      <c r="P115"/>
      <c r="Q115"/>
      <c r="R115"/>
      <c r="S115"/>
    </row>
    <row r="116" spans="2:19" x14ac:dyDescent="0.25">
      <c r="B116" s="218"/>
      <c r="C116" s="219"/>
      <c r="D116" s="219"/>
      <c r="E116" s="219"/>
      <c r="F116" s="219"/>
      <c r="G116" s="219"/>
      <c r="H116" s="219"/>
      <c r="I116" s="219"/>
      <c r="J116" s="219"/>
      <c r="K116" s="219"/>
      <c r="L116" s="220"/>
      <c r="M116"/>
      <c r="N116"/>
      <c r="O116"/>
      <c r="P116"/>
      <c r="Q116"/>
      <c r="R116"/>
      <c r="S116"/>
    </row>
    <row r="117" spans="2:19" x14ac:dyDescent="0.25">
      <c r="B117" s="218"/>
      <c r="C117" s="219"/>
      <c r="D117" s="219"/>
      <c r="E117" s="219"/>
      <c r="F117" s="219"/>
      <c r="G117" s="219"/>
      <c r="H117" s="219"/>
      <c r="I117" s="219"/>
      <c r="J117" s="219"/>
      <c r="K117" s="219"/>
      <c r="L117" s="220"/>
      <c r="M117"/>
      <c r="N117"/>
      <c r="O117"/>
      <c r="P117"/>
      <c r="Q117"/>
      <c r="R117"/>
      <c r="S117"/>
    </row>
    <row r="118" spans="2:19" x14ac:dyDescent="0.25">
      <c r="B118" s="218"/>
      <c r="C118" s="219"/>
      <c r="D118" s="219"/>
      <c r="E118" s="219"/>
      <c r="F118" s="219"/>
      <c r="G118" s="219"/>
      <c r="H118" s="219"/>
      <c r="I118" s="219"/>
      <c r="J118" s="219"/>
      <c r="K118" s="219"/>
      <c r="L118" s="220"/>
      <c r="M118"/>
      <c r="N118"/>
      <c r="O118"/>
      <c r="P118"/>
      <c r="Q118"/>
      <c r="R118"/>
      <c r="S118"/>
    </row>
    <row r="119" spans="2:19" x14ac:dyDescent="0.25">
      <c r="B119" s="218"/>
      <c r="C119" s="219"/>
      <c r="D119" s="219"/>
      <c r="E119" s="219"/>
      <c r="F119" s="219"/>
      <c r="G119" s="219"/>
      <c r="H119" s="219"/>
      <c r="I119" s="219"/>
      <c r="J119" s="219"/>
      <c r="K119" s="219"/>
      <c r="L119" s="220"/>
      <c r="M119"/>
      <c r="N119"/>
      <c r="O119"/>
      <c r="P119"/>
      <c r="Q119"/>
      <c r="R119"/>
      <c r="S119"/>
    </row>
    <row r="120" spans="2:19" x14ac:dyDescent="0.25">
      <c r="B120" s="218"/>
      <c r="C120" s="219"/>
      <c r="D120" s="219"/>
      <c r="E120" s="219"/>
      <c r="F120" s="219"/>
      <c r="G120" s="219"/>
      <c r="H120" s="219"/>
      <c r="I120" s="219"/>
      <c r="J120" s="219"/>
      <c r="K120" s="219"/>
      <c r="L120" s="220"/>
      <c r="M120"/>
      <c r="N120"/>
      <c r="O120"/>
      <c r="P120"/>
      <c r="Q120"/>
      <c r="R120"/>
      <c r="S120"/>
    </row>
    <row r="121" spans="2:19" x14ac:dyDescent="0.25">
      <c r="B121" s="218"/>
      <c r="C121" s="219"/>
      <c r="D121" s="219"/>
      <c r="E121" s="219"/>
      <c r="F121" s="219"/>
      <c r="G121" s="219"/>
      <c r="H121" s="219"/>
      <c r="I121" s="219"/>
      <c r="J121" s="219"/>
      <c r="K121" s="219"/>
      <c r="L121" s="220"/>
      <c r="M121"/>
      <c r="N121"/>
      <c r="O121"/>
      <c r="P121"/>
      <c r="Q121"/>
      <c r="R121"/>
      <c r="S121"/>
    </row>
    <row r="122" spans="2:19" x14ac:dyDescent="0.25">
      <c r="B122" s="218"/>
      <c r="C122" s="219"/>
      <c r="D122" s="219"/>
      <c r="E122" s="219"/>
      <c r="F122" s="219"/>
      <c r="G122" s="219"/>
      <c r="H122" s="219"/>
      <c r="I122" s="219"/>
      <c r="J122" s="219"/>
      <c r="K122" s="219"/>
      <c r="L122" s="220"/>
      <c r="M122"/>
      <c r="N122"/>
      <c r="O122"/>
      <c r="P122"/>
      <c r="Q122"/>
      <c r="R122"/>
      <c r="S122"/>
    </row>
    <row r="123" spans="2:19" x14ac:dyDescent="0.25">
      <c r="B123" s="218"/>
      <c r="C123" s="219"/>
      <c r="D123" s="219"/>
      <c r="E123" s="219"/>
      <c r="F123" s="219"/>
      <c r="G123" s="219"/>
      <c r="H123" s="219"/>
      <c r="I123" s="219"/>
      <c r="J123" s="219"/>
      <c r="K123" s="219"/>
      <c r="L123" s="220"/>
      <c r="M123"/>
      <c r="N123"/>
      <c r="O123"/>
      <c r="P123"/>
      <c r="Q123"/>
      <c r="R123"/>
      <c r="S123"/>
    </row>
    <row r="124" spans="2:19" x14ac:dyDescent="0.25">
      <c r="B124" s="218"/>
      <c r="C124" s="219"/>
      <c r="D124" s="219"/>
      <c r="E124" s="219"/>
      <c r="F124" s="219"/>
      <c r="G124" s="219"/>
      <c r="H124" s="219"/>
      <c r="I124" s="219"/>
      <c r="J124" s="219"/>
      <c r="K124" s="219"/>
      <c r="L124" s="220"/>
      <c r="M124"/>
      <c r="N124"/>
      <c r="O124"/>
      <c r="P124"/>
      <c r="Q124"/>
      <c r="R124"/>
      <c r="S124"/>
    </row>
    <row r="125" spans="2:19" x14ac:dyDescent="0.25">
      <c r="B125" s="218"/>
      <c r="C125" s="219"/>
      <c r="D125" s="219"/>
      <c r="E125" s="219"/>
      <c r="F125" s="219"/>
      <c r="G125" s="219"/>
      <c r="H125" s="219"/>
      <c r="I125" s="219"/>
      <c r="J125" s="219"/>
      <c r="K125" s="219"/>
      <c r="L125" s="220"/>
      <c r="M125"/>
      <c r="N125"/>
      <c r="O125"/>
      <c r="P125"/>
      <c r="Q125"/>
      <c r="R125"/>
      <c r="S125"/>
    </row>
    <row r="126" spans="2:19" x14ac:dyDescent="0.25">
      <c r="B126" s="218"/>
      <c r="C126" s="219"/>
      <c r="D126" s="219"/>
      <c r="E126" s="219"/>
      <c r="F126" s="219"/>
      <c r="G126" s="219"/>
      <c r="H126" s="219"/>
      <c r="I126" s="219"/>
      <c r="J126" s="219"/>
      <c r="K126" s="219"/>
      <c r="L126" s="220"/>
      <c r="M126"/>
      <c r="N126"/>
      <c r="O126"/>
      <c r="P126"/>
      <c r="Q126"/>
      <c r="R126"/>
      <c r="S126"/>
    </row>
    <row r="127" spans="2:19" ht="15.75" thickBot="1" x14ac:dyDescent="0.3">
      <c r="B127" s="221"/>
      <c r="C127" s="222"/>
      <c r="D127" s="222"/>
      <c r="E127" s="222"/>
      <c r="F127" s="222"/>
      <c r="G127" s="222"/>
      <c r="H127" s="222"/>
      <c r="I127" s="222"/>
      <c r="J127" s="222"/>
      <c r="K127" s="222"/>
      <c r="L127" s="223"/>
    </row>
  </sheetData>
  <mergeCells count="44">
    <mergeCell ref="C1:I1"/>
    <mergeCell ref="C6:E6"/>
    <mergeCell ref="F6:H6"/>
    <mergeCell ref="I6:K6"/>
    <mergeCell ref="I59:K59"/>
    <mergeCell ref="C59:E59"/>
    <mergeCell ref="F59:H59"/>
    <mergeCell ref="B50:E50"/>
    <mergeCell ref="L6:N6"/>
    <mergeCell ref="X6:Z6"/>
    <mergeCell ref="AA6:AC6"/>
    <mergeCell ref="D7:E7"/>
    <mergeCell ref="F7:H7"/>
    <mergeCell ref="I7:K7"/>
    <mergeCell ref="L7:N7"/>
    <mergeCell ref="O7:Q7"/>
    <mergeCell ref="R7:S7"/>
    <mergeCell ref="O6:Q6"/>
    <mergeCell ref="U7:V7"/>
    <mergeCell ref="X7:Y7"/>
    <mergeCell ref="AA7:AB7"/>
    <mergeCell ref="R6:T6"/>
    <mergeCell ref="U6:W6"/>
    <mergeCell ref="AA59:AC59"/>
    <mergeCell ref="L91:P91"/>
    <mergeCell ref="D60:E60"/>
    <mergeCell ref="I60:K60"/>
    <mergeCell ref="L60:N60"/>
    <mergeCell ref="O60:Q60"/>
    <mergeCell ref="R60:S60"/>
    <mergeCell ref="F60:H60"/>
    <mergeCell ref="C91:G91"/>
    <mergeCell ref="C77:G77"/>
    <mergeCell ref="B69:F69"/>
    <mergeCell ref="L59:N59"/>
    <mergeCell ref="O59:Q59"/>
    <mergeCell ref="R59:T59"/>
    <mergeCell ref="U59:W59"/>
    <mergeCell ref="X59:Z59"/>
    <mergeCell ref="B102:L127"/>
    <mergeCell ref="U60:V60"/>
    <mergeCell ref="X60:Y60"/>
    <mergeCell ref="AA60:AB60"/>
    <mergeCell ref="L77:P7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(DR-ARA)</dc:creator>
  <cp:lastModifiedBy>GRAFF, Didier (DREETS-ARA)</cp:lastModifiedBy>
  <cp:lastPrinted>2023-04-26T14:13:28Z</cp:lastPrinted>
  <dcterms:created xsi:type="dcterms:W3CDTF">2022-12-19T14:16:40Z</dcterms:created>
  <dcterms:modified xsi:type="dcterms:W3CDTF">2023-06-12T13:25:01Z</dcterms:modified>
</cp:coreProperties>
</file>