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SEPES\10 Travail\Santé au travail\PRST4\Diagnostic_ARA\Sinistralité\MP\"/>
    </mc:Choice>
  </mc:AlternateContent>
  <xr:revisionPtr revIDLastSave="0" documentId="13_ncr:1_{A0C9CD24-0A2E-4346-BE55-FDA4E6B42BF7}"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2" i="1" l="1"/>
  <c r="M43" i="1"/>
  <c r="M44" i="1"/>
  <c r="M41" i="1"/>
  <c r="M40" i="1"/>
  <c r="J42" i="1"/>
  <c r="J43" i="1"/>
  <c r="J44" i="1"/>
  <c r="J41" i="1"/>
  <c r="I40" i="1"/>
  <c r="M47" i="1"/>
  <c r="M48" i="1"/>
  <c r="M49" i="1"/>
  <c r="M46" i="1"/>
  <c r="M45" i="1"/>
  <c r="J47" i="1"/>
  <c r="J48" i="1"/>
  <c r="J49" i="1"/>
  <c r="J46" i="1"/>
  <c r="I45" i="1"/>
  <c r="H48" i="1"/>
  <c r="H49" i="1"/>
  <c r="H47" i="1"/>
  <c r="H45" i="1"/>
  <c r="E47" i="1"/>
  <c r="E48" i="1"/>
  <c r="E49" i="1"/>
  <c r="E46" i="1"/>
  <c r="D45" i="1"/>
  <c r="H42" i="1"/>
  <c r="H43" i="1"/>
  <c r="H41" i="1"/>
  <c r="H40" i="1"/>
  <c r="E42" i="1"/>
  <c r="E43" i="1"/>
  <c r="E44" i="1"/>
  <c r="E41" i="1"/>
  <c r="D40" i="1"/>
  <c r="L42" i="1"/>
  <c r="L43" i="1"/>
  <c r="L44" i="1"/>
  <c r="L41" i="1"/>
  <c r="K40" i="1"/>
  <c r="L47" i="1"/>
  <c r="L48" i="1"/>
  <c r="L49" i="1"/>
  <c r="L46" i="1"/>
  <c r="K45" i="1"/>
  <c r="G47" i="1"/>
  <c r="G48" i="1"/>
  <c r="G49" i="1"/>
  <c r="G46" i="1"/>
  <c r="F45" i="1"/>
  <c r="G42" i="1"/>
  <c r="G43" i="1"/>
  <c r="G44" i="1"/>
  <c r="G41" i="1"/>
  <c r="F40" i="1"/>
  <c r="H17" i="1"/>
  <c r="M62" i="1" l="1"/>
  <c r="M63" i="1"/>
  <c r="M64" i="1"/>
  <c r="M61" i="1"/>
  <c r="M37" i="1"/>
  <c r="M36" i="1"/>
  <c r="M38" i="1"/>
  <c r="M39" i="1"/>
  <c r="M52" i="1"/>
  <c r="M53" i="1"/>
  <c r="M54" i="1"/>
  <c r="M51" i="1"/>
  <c r="M57" i="1"/>
  <c r="M58" i="1"/>
  <c r="M59" i="1"/>
  <c r="M56" i="1"/>
  <c r="M32" i="1"/>
  <c r="M33" i="1"/>
  <c r="M34" i="1"/>
  <c r="M31" i="1"/>
  <c r="M27" i="1"/>
  <c r="M28" i="1"/>
  <c r="M29" i="1"/>
  <c r="M26" i="1"/>
  <c r="M22" i="1"/>
  <c r="M23" i="1"/>
  <c r="M24" i="1"/>
  <c r="M21" i="1"/>
  <c r="M17" i="1"/>
  <c r="M18" i="1"/>
  <c r="M19" i="1"/>
  <c r="M16" i="1"/>
  <c r="M12" i="1"/>
  <c r="M13" i="1"/>
  <c r="M14" i="1"/>
  <c r="M11" i="1"/>
  <c r="K60" i="1"/>
  <c r="L63" i="1" s="1"/>
  <c r="K35" i="1"/>
  <c r="K50" i="1"/>
  <c r="K55" i="1"/>
  <c r="L57" i="1" s="1"/>
  <c r="K30" i="1"/>
  <c r="L31" i="1" s="1"/>
  <c r="K25" i="1"/>
  <c r="L27" i="1" s="1"/>
  <c r="K20" i="1"/>
  <c r="L23" i="1" s="1"/>
  <c r="K15" i="1"/>
  <c r="M15" i="1" s="1"/>
  <c r="K10" i="1"/>
  <c r="L12" i="1" s="1"/>
  <c r="H62" i="1"/>
  <c r="H63" i="1"/>
  <c r="H64" i="1"/>
  <c r="H61" i="1"/>
  <c r="H37" i="1"/>
  <c r="H38" i="1"/>
  <c r="H52" i="1"/>
  <c r="H53" i="1"/>
  <c r="H57" i="1"/>
  <c r="H58" i="1"/>
  <c r="H32" i="1"/>
  <c r="H33" i="1"/>
  <c r="H27" i="1"/>
  <c r="H28" i="1"/>
  <c r="H22" i="1"/>
  <c r="H23" i="1"/>
  <c r="H21" i="1"/>
  <c r="H18" i="1"/>
  <c r="H16" i="1"/>
  <c r="F60" i="1"/>
  <c r="G62" i="1" s="1"/>
  <c r="F35" i="1"/>
  <c r="G36" i="1" s="1"/>
  <c r="F50" i="1"/>
  <c r="G51" i="1" s="1"/>
  <c r="F55" i="1"/>
  <c r="F30" i="1"/>
  <c r="G31" i="1" s="1"/>
  <c r="F25" i="1"/>
  <c r="G26" i="1" s="1"/>
  <c r="F20" i="1"/>
  <c r="G22" i="1" s="1"/>
  <c r="F15" i="1"/>
  <c r="G16" i="1" s="1"/>
  <c r="H14" i="1"/>
  <c r="H12" i="1"/>
  <c r="H13" i="1"/>
  <c r="H11" i="1"/>
  <c r="F10" i="1"/>
  <c r="G13" i="1" s="1"/>
  <c r="I35" i="1"/>
  <c r="J37" i="1" s="1"/>
  <c r="I50" i="1"/>
  <c r="J54" i="1" s="1"/>
  <c r="D60" i="1"/>
  <c r="D35" i="1"/>
  <c r="E37" i="1" s="1"/>
  <c r="D50" i="1"/>
  <c r="E54" i="1" s="1"/>
  <c r="D55" i="1"/>
  <c r="D30" i="1"/>
  <c r="D25" i="1"/>
  <c r="D20" i="1"/>
  <c r="D15" i="1"/>
  <c r="D10" i="1"/>
  <c r="L18" i="1" l="1"/>
  <c r="L19" i="1"/>
  <c r="L22" i="1"/>
  <c r="L33" i="1"/>
  <c r="L32" i="1"/>
  <c r="E52" i="1"/>
  <c r="J39" i="1"/>
  <c r="L17" i="1"/>
  <c r="M10" i="1"/>
  <c r="J38" i="1"/>
  <c r="M50" i="1"/>
  <c r="E53" i="1"/>
  <c r="M35" i="1"/>
  <c r="J36" i="1"/>
  <c r="L39" i="1"/>
  <c r="H55" i="1"/>
  <c r="L38" i="1"/>
  <c r="L62" i="1"/>
  <c r="J53" i="1"/>
  <c r="J52" i="1"/>
  <c r="L16" i="1"/>
  <c r="L34" i="1"/>
  <c r="L37" i="1"/>
  <c r="M25" i="1"/>
  <c r="H10" i="1"/>
  <c r="G12" i="1"/>
  <c r="G53" i="1"/>
  <c r="G52" i="1"/>
  <c r="G54" i="1"/>
  <c r="H50" i="1"/>
  <c r="G17" i="1"/>
  <c r="G18" i="1"/>
  <c r="H15" i="1"/>
  <c r="G19" i="1"/>
  <c r="G39" i="1"/>
  <c r="G38" i="1"/>
  <c r="G37" i="1"/>
  <c r="G32" i="1"/>
  <c r="G34" i="1"/>
  <c r="G33" i="1"/>
  <c r="G29" i="1"/>
  <c r="H35" i="1"/>
  <c r="L26" i="1"/>
  <c r="L54" i="1"/>
  <c r="M55" i="1"/>
  <c r="H25" i="1"/>
  <c r="G28" i="1"/>
  <c r="G56" i="1"/>
  <c r="H30" i="1"/>
  <c r="L11" i="1"/>
  <c r="L29" i="1"/>
  <c r="L53" i="1"/>
  <c r="M20" i="1"/>
  <c r="M60" i="1"/>
  <c r="E36" i="1"/>
  <c r="G21" i="1"/>
  <c r="G27" i="1"/>
  <c r="G59" i="1"/>
  <c r="G61" i="1"/>
  <c r="H20" i="1"/>
  <c r="L14" i="1"/>
  <c r="L28" i="1"/>
  <c r="L56" i="1"/>
  <c r="L52" i="1"/>
  <c r="L36" i="1"/>
  <c r="G11" i="1"/>
  <c r="G24" i="1"/>
  <c r="G58" i="1"/>
  <c r="G64" i="1"/>
  <c r="H60" i="1"/>
  <c r="L13" i="1"/>
  <c r="L21" i="1"/>
  <c r="L59" i="1"/>
  <c r="L61" i="1"/>
  <c r="M30" i="1"/>
  <c r="E38" i="1"/>
  <c r="E51" i="1"/>
  <c r="J51" i="1"/>
  <c r="G14" i="1"/>
  <c r="G23" i="1"/>
  <c r="G57" i="1"/>
  <c r="G63" i="1"/>
  <c r="L24" i="1"/>
  <c r="L58" i="1"/>
  <c r="L64" i="1"/>
  <c r="L51" i="1"/>
</calcChain>
</file>

<file path=xl/sharedStrings.xml><?xml version="1.0" encoding="utf-8"?>
<sst xmlns="http://schemas.openxmlformats.org/spreadsheetml/2006/main" count="84" uniqueCount="30">
  <si>
    <t>Les maladies professionnelles</t>
  </si>
  <si>
    <t>Tableau 1 : Répartition des maladies professionnelles (MP imputées) et des jours d'arrêt par tranche d'âge dans les principaux secteurs</t>
  </si>
  <si>
    <r>
      <t xml:space="preserve">Secteurs d'activité  - tranches d'âge 
</t>
    </r>
    <r>
      <rPr>
        <b/>
        <i/>
        <sz val="9"/>
        <color theme="1"/>
        <rFont val="Arial"/>
        <family val="2"/>
      </rPr>
      <t>10 principaux secteurs*
-NA 88 -</t>
    </r>
  </si>
  <si>
    <t>Répartition des effectifs salariés par tranche d'âge</t>
  </si>
  <si>
    <t>Répartition des MP en 1ère indemnisation par tranche d'âge</t>
  </si>
  <si>
    <t>Nombre et répartition des jours d'arrêt par tranche d'âge</t>
  </si>
  <si>
    <t>Travaux de construction spécialisés</t>
  </si>
  <si>
    <t>moins de 40 ans</t>
  </si>
  <si>
    <t>40 à 49 ans</t>
  </si>
  <si>
    <t>50 à 59 ans</t>
  </si>
  <si>
    <t>60 ans et plus</t>
  </si>
  <si>
    <t>Commerce de détail, à l'exception des automobiles et des motocycles</t>
  </si>
  <si>
    <t>Industries alimentaires</t>
  </si>
  <si>
    <t>Fabrication de produits métalliques, à l'exception des machines et des équipements</t>
  </si>
  <si>
    <t>Action sociale sans hébergement</t>
  </si>
  <si>
    <t>Services relatifs aux bâtiments et aménagement paysager</t>
  </si>
  <si>
    <t>Tous secteurs</t>
  </si>
  <si>
    <t>Evolution 
2016-2019</t>
  </si>
  <si>
    <t>* selon le volume de MP en 2019</t>
  </si>
  <si>
    <t>Sources : INSEE Recensement de la population 2019,  Carsat Rhône-Alpes – Carsat Auvergne - SNTRP – Extraction régionale / traitement : Dreets Auvergne-Rhône-Alpes / SESE, 2016 et 2019</t>
  </si>
  <si>
    <t>Hébergement médico-social et social</t>
  </si>
  <si>
    <t>Activités liées à l'emploi</t>
  </si>
  <si>
    <t>(s)</t>
  </si>
  <si>
    <t>ns</t>
  </si>
  <si>
    <t>ns= non sgnificatif</t>
  </si>
  <si>
    <t>Lecture : Dans le secteur des travaux de construction spécialisés, 20% des salariés ont entre 50 et 59 ans. Cette tranche d'âge enregistre 45% des maladies professionnelles en 1ère indemnisation en 2016 et 46% en 2019.</t>
  </si>
  <si>
    <t>Champ :Salariés du régime général (maladies professionnelles), salariés du secteur privé (salariés) Auvergne-Rhône-Alpes</t>
  </si>
  <si>
    <t>Restauration</t>
  </si>
  <si>
    <t>Fabrication de produits en caoutchouc et ne plastique</t>
  </si>
  <si>
    <r>
      <rPr>
        <b/>
        <sz val="12"/>
        <color theme="4" tint="-0.249977111117893"/>
        <rFont val="Gadugi"/>
        <family val="2"/>
      </rPr>
      <t>Les salariés.es de 50 à 59 ans supportent le plus les maladies professionnelles.</t>
    </r>
    <r>
      <rPr>
        <sz val="12"/>
        <color theme="1"/>
        <rFont val="Arial"/>
        <family val="2"/>
      </rPr>
      <t xml:space="preserve">
L</t>
    </r>
    <r>
      <rPr>
        <sz val="11"/>
        <color theme="1"/>
        <rFont val="Arial"/>
        <family val="2"/>
      </rPr>
      <t>a répartition par âge des maladies professionnelles (MP) et des jours d'arrêt engendrés a peu évolué entre 2016 et 2019. Les personnes de 50 à 59 ans concentrent 47% des MP et 49% des jours d'arrêt en 2019 alors qu'elles représentent 23% des salariés du secteur privé. 
Chaque tranche d'âge a vu évoluer à la hausse le nombre de MP et de jours d'arrêt par rapport à 2016. C'est particulièrement le cas des salariés de 60 ans et plus (+71% de MP et +34% de jours d'arrêt).  
Dans le secteur des activités liées à l'emploi qui a connu la plus forte augmentation, toutes les tranches d'âge sont concernées par ces hausses. On note que les salariés de 50 ans et plus dans ce secteur, s'ils sont très minoritaires (14%), représentent désormais 43% des MP et 48% des jours d'arrêt. 
On retrouve ce fort décalage dans cette tranche d'âge dans le secteur de la restauration. Les personnes de 50 ans et plus représentent 17% des salariés mais 50% des MP et 51% des jours d'arrêt. 
Ce décalage se retrouve également dans les travaux de constuction spécialisés. 22% des salariés ont 50 ans ou plus, mais ils comptent pour</t>
    </r>
    <r>
      <rPr>
        <sz val="12"/>
        <color theme="1"/>
        <rFont val="Arial"/>
        <family val="2"/>
      </rPr>
      <t xml:space="preserve"> 55% des MP et 54% des jours d'arrêt.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</si>
</sst>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 _€_-;\-* #,##0\ _€_-;_-* &quot;-&quot;??\ _€_-;_-@_-"/>
    <numFmt numFmtId="165" formatCode="\+\ 0%;\-\ 0%"/>
  </numFmts>
  <fonts count="17" x14ac:knownFonts="1">
    <font>
      <sz val="11"/>
      <color theme="1"/>
      <name val="Calibri"/>
      <family val="2"/>
      <scheme val="minor"/>
    </font>
    <font>
      <sz val="11"/>
      <color theme="1"/>
      <name val="Calibri"/>
      <family val="2"/>
      <scheme val="minor"/>
    </font>
    <font>
      <b/>
      <sz val="18"/>
      <color rgb="FF00B0F0"/>
      <name val="Arial"/>
      <family val="2"/>
    </font>
    <font>
      <b/>
      <sz val="11"/>
      <color rgb="FFFF0000"/>
      <name val="Arial"/>
      <family val="2"/>
    </font>
    <font>
      <b/>
      <sz val="11"/>
      <color rgb="FFFF0000"/>
      <name val="Calibri"/>
      <family val="2"/>
      <scheme val="minor"/>
    </font>
    <font>
      <b/>
      <sz val="11"/>
      <name val="Calibri"/>
      <family val="2"/>
      <scheme val="minor"/>
    </font>
    <font>
      <sz val="9"/>
      <color theme="1"/>
      <name val="Arial"/>
      <family val="2"/>
    </font>
    <font>
      <sz val="9"/>
      <color rgb="FFFF0000"/>
      <name val="Arial"/>
      <family val="2"/>
    </font>
    <font>
      <b/>
      <sz val="9"/>
      <name val="Arial"/>
      <family val="2"/>
    </font>
    <font>
      <b/>
      <sz val="9"/>
      <color theme="1"/>
      <name val="Arial"/>
      <family val="2"/>
    </font>
    <font>
      <b/>
      <i/>
      <sz val="9"/>
      <color theme="1"/>
      <name val="Arial"/>
      <family val="2"/>
    </font>
    <font>
      <sz val="9"/>
      <name val="Arial"/>
      <family val="2"/>
    </font>
    <font>
      <sz val="8"/>
      <name val="Arial"/>
      <family val="2"/>
    </font>
    <font>
      <i/>
      <sz val="9"/>
      <color theme="1"/>
      <name val="Arial"/>
      <family val="2"/>
    </font>
    <font>
      <sz val="12"/>
      <color theme="1"/>
      <name val="Arial"/>
      <family val="2"/>
    </font>
    <font>
      <b/>
      <sz val="12"/>
      <color theme="4" tint="-0.249977111117893"/>
      <name val="Gadugi"/>
      <family val="2"/>
    </font>
    <font>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34">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indexed="64"/>
      </left>
      <right style="medium">
        <color indexed="64"/>
      </right>
      <top style="medium">
        <color indexed="64"/>
      </top>
      <bottom style="medium">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0" xfId="0" applyFont="1" applyAlignment="1">
      <alignment horizontal="center"/>
    </xf>
    <xf numFmtId="0" fontId="4" fillId="0" borderId="0" xfId="0" applyFont="1" applyAlignment="1">
      <alignment horizontal="right"/>
    </xf>
    <xf numFmtId="0" fontId="5" fillId="0" borderId="0" xfId="0" applyFont="1"/>
    <xf numFmtId="0" fontId="6" fillId="0" borderId="0" xfId="0" applyFont="1"/>
    <xf numFmtId="0" fontId="7" fillId="0" borderId="0" xfId="0" applyFont="1" applyAlignment="1">
      <alignment horizontal="center"/>
    </xf>
    <xf numFmtId="0" fontId="8" fillId="0" borderId="0" xfId="0" applyFont="1"/>
    <xf numFmtId="0" fontId="9" fillId="2" borderId="4"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7" borderId="11" xfId="0" applyFont="1" applyFill="1" applyBorder="1"/>
    <xf numFmtId="9" fontId="6" fillId="0" borderId="12" xfId="2" applyFont="1" applyBorder="1" applyAlignment="1">
      <alignment horizontal="center"/>
    </xf>
    <xf numFmtId="0" fontId="11" fillId="8" borderId="13" xfId="0" applyFont="1" applyFill="1" applyBorder="1" applyAlignment="1">
      <alignment vertical="top" wrapText="1"/>
    </xf>
    <xf numFmtId="9" fontId="6" fillId="0" borderId="14" xfId="2" applyFont="1" applyBorder="1" applyAlignment="1"/>
    <xf numFmtId="164" fontId="6" fillId="0" borderId="12" xfId="1" applyNumberFormat="1" applyFont="1" applyFill="1" applyBorder="1" applyAlignment="1"/>
    <xf numFmtId="165" fontId="6" fillId="0" borderId="13" xfId="2" applyNumberFormat="1" applyFont="1" applyBorder="1" applyAlignment="1"/>
    <xf numFmtId="164" fontId="6" fillId="0" borderId="12" xfId="1" applyNumberFormat="1" applyFont="1" applyBorder="1" applyAlignment="1"/>
    <xf numFmtId="0" fontId="8" fillId="7" borderId="20" xfId="0" applyFont="1" applyFill="1" applyBorder="1"/>
    <xf numFmtId="0" fontId="11" fillId="8" borderId="11" xfId="0" applyFont="1" applyFill="1" applyBorder="1" applyAlignment="1">
      <alignment vertical="top" wrapText="1"/>
    </xf>
    <xf numFmtId="9" fontId="6" fillId="0" borderId="24" xfId="2" applyFont="1" applyBorder="1" applyAlignment="1">
      <alignment horizontal="center"/>
    </xf>
    <xf numFmtId="9" fontId="6" fillId="0" borderId="25" xfId="2" applyFont="1" applyBorder="1" applyAlignment="1"/>
    <xf numFmtId="164" fontId="6" fillId="0" borderId="24" xfId="1" applyNumberFormat="1" applyFont="1" applyBorder="1" applyAlignment="1"/>
    <xf numFmtId="0" fontId="6" fillId="0" borderId="0" xfId="0" applyFont="1" applyBorder="1"/>
    <xf numFmtId="0" fontId="11" fillId="8" borderId="4" xfId="0" applyFont="1" applyFill="1" applyBorder="1" applyAlignment="1">
      <alignment vertical="top" wrapText="1"/>
    </xf>
    <xf numFmtId="0" fontId="8" fillId="8" borderId="4" xfId="0" applyFont="1" applyFill="1" applyBorder="1" applyAlignment="1">
      <alignment vertical="top" wrapText="1"/>
    </xf>
    <xf numFmtId="9" fontId="9" fillId="0" borderId="12" xfId="2" applyFont="1" applyBorder="1" applyAlignment="1">
      <alignment horizontal="center"/>
    </xf>
    <xf numFmtId="9" fontId="9" fillId="0" borderId="14" xfId="2" applyFont="1" applyBorder="1" applyAlignment="1"/>
    <xf numFmtId="164" fontId="9" fillId="0" borderId="12" xfId="1" applyNumberFormat="1" applyFont="1" applyFill="1" applyBorder="1" applyAlignment="1"/>
    <xf numFmtId="165" fontId="9" fillId="0" borderId="13" xfId="2" applyNumberFormat="1" applyFont="1" applyBorder="1" applyAlignment="1"/>
    <xf numFmtId="0" fontId="8" fillId="8" borderId="13" xfId="0" applyFont="1" applyFill="1" applyBorder="1" applyAlignment="1">
      <alignment vertical="top" wrapText="1"/>
    </xf>
    <xf numFmtId="164" fontId="9" fillId="0" borderId="12" xfId="1" applyNumberFormat="1" applyFont="1" applyBorder="1" applyAlignment="1"/>
    <xf numFmtId="0" fontId="8" fillId="8" borderId="11" xfId="0" applyFont="1" applyFill="1" applyBorder="1" applyAlignment="1">
      <alignment vertical="top" wrapText="1"/>
    </xf>
    <xf numFmtId="9" fontId="9" fillId="0" borderId="24" xfId="2" applyFont="1" applyBorder="1" applyAlignment="1">
      <alignment horizontal="center"/>
    </xf>
    <xf numFmtId="9" fontId="9" fillId="0" borderId="25" xfId="2" applyFont="1" applyBorder="1" applyAlignment="1"/>
    <xf numFmtId="164" fontId="9" fillId="0" borderId="24" xfId="1" applyNumberFormat="1" applyFont="1" applyBorder="1" applyAlignment="1"/>
    <xf numFmtId="165" fontId="9" fillId="0" borderId="11" xfId="2" applyNumberFormat="1" applyFont="1" applyBorder="1" applyAlignment="1"/>
    <xf numFmtId="0" fontId="11" fillId="0" borderId="0" xfId="0" applyFont="1" applyBorder="1"/>
    <xf numFmtId="0" fontId="12" fillId="9" borderId="0" xfId="0" applyFont="1" applyFill="1" applyBorder="1" applyAlignment="1">
      <alignment vertical="center"/>
    </xf>
    <xf numFmtId="0" fontId="12" fillId="0" borderId="0" xfId="0" applyFont="1" applyFill="1" applyBorder="1" applyAlignment="1">
      <alignment vertical="top"/>
    </xf>
    <xf numFmtId="165" fontId="6" fillId="0" borderId="0" xfId="2" applyNumberFormat="1" applyFont="1" applyBorder="1" applyAlignment="1"/>
    <xf numFmtId="165" fontId="9" fillId="0" borderId="20" xfId="2" applyNumberFormat="1" applyFont="1" applyBorder="1" applyAlignment="1">
      <alignment horizontal="center"/>
    </xf>
    <xf numFmtId="1" fontId="6" fillId="0" borderId="12" xfId="2" applyNumberFormat="1" applyFont="1" applyBorder="1" applyAlignment="1">
      <alignment horizontal="center"/>
    </xf>
    <xf numFmtId="1" fontId="6" fillId="0" borderId="24" xfId="2" applyNumberFormat="1" applyFont="1" applyBorder="1" applyAlignment="1">
      <alignment horizontal="center"/>
    </xf>
    <xf numFmtId="9" fontId="6" fillId="0" borderId="26" xfId="2" applyFont="1" applyBorder="1" applyAlignment="1">
      <alignment horizontal="center"/>
    </xf>
    <xf numFmtId="1" fontId="6" fillId="0" borderId="26" xfId="2" applyNumberFormat="1" applyFont="1" applyBorder="1" applyAlignment="1">
      <alignment horizontal="center"/>
    </xf>
    <xf numFmtId="9" fontId="6" fillId="0" borderId="27" xfId="2" applyFont="1" applyBorder="1" applyAlignment="1">
      <alignment horizontal="center"/>
    </xf>
    <xf numFmtId="164" fontId="6" fillId="0" borderId="26" xfId="1" applyNumberFormat="1" applyFont="1" applyBorder="1" applyAlignment="1">
      <alignment horizontal="center"/>
    </xf>
    <xf numFmtId="165" fontId="6" fillId="0" borderId="31" xfId="2" applyNumberFormat="1" applyFont="1" applyBorder="1" applyAlignment="1">
      <alignment horizontal="center"/>
    </xf>
    <xf numFmtId="9" fontId="6" fillId="0" borderId="29" xfId="2" applyFont="1" applyBorder="1" applyAlignment="1">
      <alignment horizontal="center"/>
    </xf>
    <xf numFmtId="1" fontId="6" fillId="0" borderId="29" xfId="2" applyNumberFormat="1" applyFont="1" applyBorder="1" applyAlignment="1">
      <alignment horizontal="center"/>
    </xf>
    <xf numFmtId="9" fontId="6" fillId="0" borderId="32" xfId="2" applyFont="1" applyBorder="1" applyAlignment="1">
      <alignment horizontal="center"/>
    </xf>
    <xf numFmtId="164" fontId="6" fillId="0" borderId="29" xfId="1" applyNumberFormat="1" applyFont="1" applyBorder="1" applyAlignment="1">
      <alignment horizontal="center"/>
    </xf>
    <xf numFmtId="165" fontId="6" fillId="0" borderId="20" xfId="2" applyNumberFormat="1" applyFont="1" applyBorder="1" applyAlignment="1">
      <alignment horizontal="center"/>
    </xf>
    <xf numFmtId="9" fontId="6" fillId="0" borderId="32" xfId="2" applyFont="1" applyBorder="1" applyAlignment="1"/>
    <xf numFmtId="164" fontId="6" fillId="0" borderId="29" xfId="1" applyNumberFormat="1" applyFont="1" applyBorder="1" applyAlignment="1"/>
    <xf numFmtId="9" fontId="9" fillId="0" borderId="29" xfId="2" applyFont="1" applyBorder="1" applyAlignment="1">
      <alignment horizontal="center"/>
    </xf>
    <xf numFmtId="9" fontId="9" fillId="0" borderId="32" xfId="2" applyFont="1" applyBorder="1" applyAlignment="1">
      <alignment horizontal="center"/>
    </xf>
    <xf numFmtId="9" fontId="9" fillId="0" borderId="33" xfId="2" applyFont="1" applyBorder="1" applyAlignment="1">
      <alignment horizontal="center"/>
    </xf>
    <xf numFmtId="164" fontId="9" fillId="0" borderId="29" xfId="1" applyNumberFormat="1" applyFont="1" applyBorder="1" applyAlignment="1">
      <alignment horizontal="center"/>
    </xf>
    <xf numFmtId="3" fontId="9" fillId="0" borderId="12" xfId="2" applyNumberFormat="1" applyFont="1" applyBorder="1" applyAlignment="1">
      <alignment horizontal="center"/>
    </xf>
    <xf numFmtId="3" fontId="9" fillId="0" borderId="24" xfId="2" applyNumberFormat="1" applyFont="1" applyBorder="1" applyAlignment="1">
      <alignment horizontal="center"/>
    </xf>
    <xf numFmtId="3" fontId="9" fillId="0" borderId="29" xfId="2" applyNumberFormat="1" applyFont="1" applyBorder="1" applyAlignment="1">
      <alignment horizontal="center"/>
    </xf>
    <xf numFmtId="165" fontId="6" fillId="0" borderId="30" xfId="2" applyNumberFormat="1" applyFont="1" applyBorder="1" applyAlignment="1">
      <alignment horizontal="center"/>
    </xf>
    <xf numFmtId="165" fontId="6" fillId="0" borderId="33" xfId="2" applyNumberFormat="1" applyFont="1" applyBorder="1" applyAlignment="1">
      <alignment horizontal="center"/>
    </xf>
    <xf numFmtId="165" fontId="13" fillId="0" borderId="0" xfId="2" applyNumberFormat="1" applyFont="1" applyBorder="1" applyAlignment="1">
      <alignment horizontal="right"/>
    </xf>
    <xf numFmtId="165" fontId="9" fillId="0" borderId="0" xfId="2" applyNumberFormat="1" applyFont="1" applyBorder="1" applyAlignment="1"/>
    <xf numFmtId="3" fontId="11" fillId="0" borderId="33" xfId="2" applyNumberFormat="1" applyFont="1" applyBorder="1" applyAlignment="1">
      <alignment horizontal="center"/>
    </xf>
    <xf numFmtId="9" fontId="11" fillId="0" borderId="32" xfId="2" applyFont="1" applyBorder="1" applyAlignment="1">
      <alignment horizontal="center"/>
    </xf>
    <xf numFmtId="3" fontId="11" fillId="0" borderId="0" xfId="2" applyNumberFormat="1" applyFont="1" applyBorder="1" applyAlignment="1"/>
    <xf numFmtId="9" fontId="11" fillId="0" borderId="14" xfId="2" applyFont="1" applyBorder="1" applyAlignment="1"/>
    <xf numFmtId="3" fontId="11" fillId="0" borderId="30" xfId="2" applyNumberFormat="1" applyFont="1" applyBorder="1" applyAlignment="1">
      <alignment horizontal="center"/>
    </xf>
    <xf numFmtId="9" fontId="11" fillId="0" borderId="27" xfId="2" applyFont="1" applyBorder="1" applyAlignment="1">
      <alignment horizontal="center"/>
    </xf>
    <xf numFmtId="9" fontId="11" fillId="0" borderId="14" xfId="2" applyNumberFormat="1" applyFont="1" applyBorder="1" applyAlignment="1"/>
    <xf numFmtId="3" fontId="11" fillId="0" borderId="28" xfId="2" applyNumberFormat="1" applyFont="1" applyBorder="1" applyAlignment="1"/>
    <xf numFmtId="164" fontId="11" fillId="0" borderId="29" xfId="1" applyNumberFormat="1" applyFont="1" applyBorder="1" applyAlignment="1">
      <alignment horizontal="center"/>
    </xf>
    <xf numFmtId="164" fontId="11" fillId="0" borderId="12" xfId="1" applyNumberFormat="1" applyFont="1" applyFill="1" applyBorder="1" applyAlignment="1"/>
    <xf numFmtId="164" fontId="11" fillId="0" borderId="12" xfId="1" applyNumberFormat="1" applyFont="1" applyBorder="1" applyAlignment="1"/>
    <xf numFmtId="164" fontId="11" fillId="0" borderId="24" xfId="1" applyNumberFormat="1" applyFont="1" applyBorder="1" applyAlignment="1"/>
    <xf numFmtId="164" fontId="11" fillId="0" borderId="29" xfId="1" applyNumberFormat="1" applyFont="1" applyBorder="1" applyAlignment="1"/>
    <xf numFmtId="164" fontId="11" fillId="0" borderId="26" xfId="1" applyNumberFormat="1" applyFont="1" applyBorder="1" applyAlignment="1">
      <alignment horizontal="center"/>
    </xf>
    <xf numFmtId="164" fontId="8" fillId="0" borderId="29" xfId="1" applyNumberFormat="1" applyFont="1" applyBorder="1" applyAlignment="1">
      <alignment horizontal="center"/>
    </xf>
    <xf numFmtId="9" fontId="8" fillId="0" borderId="32" xfId="2" applyFont="1" applyBorder="1" applyAlignment="1">
      <alignment horizontal="center"/>
    </xf>
    <xf numFmtId="164" fontId="8" fillId="0" borderId="12" xfId="1" applyNumberFormat="1" applyFont="1" applyFill="1" applyBorder="1" applyAlignment="1"/>
    <xf numFmtId="9" fontId="8" fillId="0" borderId="14" xfId="2" applyFont="1" applyBorder="1" applyAlignment="1"/>
    <xf numFmtId="164" fontId="8" fillId="0" borderId="12" xfId="1" applyNumberFormat="1" applyFont="1" applyBorder="1" applyAlignment="1"/>
    <xf numFmtId="164" fontId="8" fillId="0" borderId="24" xfId="1" applyNumberFormat="1" applyFont="1" applyBorder="1" applyAlignment="1"/>
    <xf numFmtId="9" fontId="8" fillId="0" borderId="25" xfId="2" applyFont="1" applyBorder="1" applyAlignment="1"/>
    <xf numFmtId="3" fontId="8" fillId="0" borderId="33" xfId="2" applyNumberFormat="1" applyFont="1" applyBorder="1" applyAlignment="1">
      <alignment horizontal="center"/>
    </xf>
    <xf numFmtId="3" fontId="8" fillId="0" borderId="0" xfId="2" applyNumberFormat="1" applyFont="1" applyBorder="1" applyAlignment="1"/>
    <xf numFmtId="3" fontId="8" fillId="0" borderId="28" xfId="2" applyNumberFormat="1" applyFont="1" applyBorder="1" applyAlignment="1"/>
    <xf numFmtId="165" fontId="6" fillId="0" borderId="0" xfId="2" applyNumberFormat="1" applyFont="1" applyBorder="1" applyAlignment="1">
      <alignment horizontal="right"/>
    </xf>
    <xf numFmtId="0" fontId="14" fillId="4" borderId="15" xfId="0" applyFont="1" applyFill="1" applyBorder="1" applyAlignment="1">
      <alignment horizontal="justify" vertical="top" wrapText="1"/>
    </xf>
    <xf numFmtId="0" fontId="14" fillId="4" borderId="16" xfId="0" applyFont="1" applyFill="1" applyBorder="1" applyAlignment="1">
      <alignment horizontal="justify" vertical="top" wrapText="1"/>
    </xf>
    <xf numFmtId="0" fontId="14" fillId="4" borderId="17" xfId="0" applyFont="1" applyFill="1" applyBorder="1" applyAlignment="1">
      <alignment horizontal="justify" vertical="top" wrapText="1"/>
    </xf>
    <xf numFmtId="0" fontId="14" fillId="4" borderId="18" xfId="0" applyFont="1" applyFill="1" applyBorder="1" applyAlignment="1">
      <alignment horizontal="justify" vertical="top" wrapText="1"/>
    </xf>
    <xf numFmtId="0" fontId="14" fillId="4" borderId="0" xfId="0" applyFont="1" applyFill="1" applyBorder="1" applyAlignment="1">
      <alignment horizontal="justify" vertical="top" wrapText="1"/>
    </xf>
    <xf numFmtId="0" fontId="14" fillId="4" borderId="19" xfId="0" applyFont="1" applyFill="1" applyBorder="1" applyAlignment="1">
      <alignment horizontal="justify" vertical="top" wrapText="1"/>
    </xf>
    <xf numFmtId="0" fontId="14" fillId="4" borderId="21" xfId="0" applyFont="1" applyFill="1" applyBorder="1" applyAlignment="1">
      <alignment horizontal="justify" vertical="top" wrapText="1"/>
    </xf>
    <xf numFmtId="0" fontId="14" fillId="4" borderId="22" xfId="0" applyFont="1" applyFill="1" applyBorder="1" applyAlignment="1">
      <alignment horizontal="justify" vertical="top" wrapText="1"/>
    </xf>
    <xf numFmtId="0" fontId="14" fillId="4" borderId="23" xfId="0" applyFont="1" applyFill="1" applyBorder="1" applyAlignment="1">
      <alignment horizontal="justify" vertical="top" wrapText="1"/>
    </xf>
    <xf numFmtId="0" fontId="8" fillId="5" borderId="10" xfId="0" applyFont="1" applyFill="1" applyBorder="1" applyAlignment="1">
      <alignment horizontal="center" vertical="center"/>
    </xf>
    <xf numFmtId="0" fontId="8" fillId="5"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9"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3</xdr:row>
      <xdr:rowOff>109417</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68300" y="0"/>
          <a:ext cx="1633870" cy="7952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70"/>
  <sheetViews>
    <sheetView showGridLines="0" tabSelected="1" topLeftCell="A24" zoomScaleNormal="100" workbookViewId="0">
      <selection activeCell="O8" sqref="O8"/>
    </sheetView>
  </sheetViews>
  <sheetFormatPr baseColWidth="10" defaultRowHeight="15" x14ac:dyDescent="0.25"/>
  <cols>
    <col min="1" max="1" width="5.28515625" customWidth="1"/>
    <col min="2" max="2" width="77.140625" bestFit="1" customWidth="1"/>
    <col min="3" max="3" width="14.140625" customWidth="1"/>
    <col min="4" max="4" width="11.42578125" customWidth="1"/>
    <col min="5" max="5" width="9.5703125" bestFit="1" customWidth="1"/>
    <col min="6" max="6" width="11.42578125" customWidth="1"/>
    <col min="7" max="7" width="9.28515625" customWidth="1"/>
    <col min="8" max="8" width="10.85546875" customWidth="1"/>
    <col min="9" max="9" width="12.42578125" bestFit="1" customWidth="1"/>
    <col min="10" max="10" width="9.5703125" customWidth="1"/>
    <col min="11" max="11" width="12" bestFit="1" customWidth="1"/>
    <col min="12" max="12" width="9.28515625" customWidth="1"/>
  </cols>
  <sheetData>
    <row r="1" spans="2:22" ht="24" customHeight="1" thickBot="1" x14ac:dyDescent="0.3">
      <c r="C1" s="104" t="s">
        <v>0</v>
      </c>
      <c r="D1" s="105"/>
      <c r="E1" s="105"/>
      <c r="F1" s="105"/>
      <c r="G1" s="105"/>
      <c r="H1" s="105"/>
      <c r="I1" s="105"/>
      <c r="J1" s="105"/>
      <c r="K1" s="105"/>
      <c r="L1" s="105"/>
      <c r="M1" s="106"/>
    </row>
    <row r="2" spans="2:22" x14ac:dyDescent="0.25">
      <c r="B2" s="1"/>
    </row>
    <row r="3" spans="2:22" ht="15.75" customHeight="1" x14ac:dyDescent="0.25">
      <c r="B3" s="2"/>
    </row>
    <row r="4" spans="2:22" ht="25.5" customHeight="1" x14ac:dyDescent="0.25"/>
    <row r="6" spans="2:22" s="4" customFormat="1" x14ac:dyDescent="0.25">
      <c r="B6" s="3" t="s">
        <v>1</v>
      </c>
      <c r="O6"/>
      <c r="P6"/>
      <c r="Q6"/>
      <c r="R6"/>
      <c r="S6"/>
      <c r="T6"/>
    </row>
    <row r="7" spans="2:22" s="4" customFormat="1" ht="9.75" customHeight="1" thickBot="1" x14ac:dyDescent="0.3">
      <c r="C7" s="5"/>
      <c r="D7" s="5"/>
      <c r="E7" s="6"/>
      <c r="F7" s="6"/>
      <c r="G7" s="6"/>
      <c r="H7" s="6"/>
      <c r="I7" s="6"/>
      <c r="J7" s="6"/>
      <c r="K7" s="6"/>
      <c r="L7" s="6"/>
      <c r="M7" s="6"/>
      <c r="N7" s="6"/>
      <c r="O7"/>
      <c r="P7"/>
      <c r="Q7"/>
      <c r="R7"/>
      <c r="S7"/>
      <c r="T7"/>
    </row>
    <row r="8" spans="2:22" s="4" customFormat="1" ht="50.1" customHeight="1" x14ac:dyDescent="0.25">
      <c r="B8" s="107" t="s">
        <v>2</v>
      </c>
      <c r="C8" s="7" t="s">
        <v>3</v>
      </c>
      <c r="D8" s="109" t="s">
        <v>4</v>
      </c>
      <c r="E8" s="110"/>
      <c r="F8" s="110"/>
      <c r="G8" s="110"/>
      <c r="H8" s="111"/>
      <c r="I8" s="109" t="s">
        <v>5</v>
      </c>
      <c r="J8" s="110"/>
      <c r="K8" s="110"/>
      <c r="L8" s="110"/>
      <c r="M8" s="111"/>
      <c r="O8"/>
      <c r="P8"/>
      <c r="Q8"/>
      <c r="R8"/>
      <c r="S8"/>
      <c r="T8"/>
    </row>
    <row r="9" spans="2:22" s="4" customFormat="1" ht="24.75" thickBot="1" x14ac:dyDescent="0.3">
      <c r="B9" s="108"/>
      <c r="C9" s="8">
        <v>2019</v>
      </c>
      <c r="D9" s="100">
        <v>2016</v>
      </c>
      <c r="E9" s="101"/>
      <c r="F9" s="102">
        <v>2019</v>
      </c>
      <c r="G9" s="103"/>
      <c r="H9" s="9" t="s">
        <v>17</v>
      </c>
      <c r="I9" s="100">
        <v>2016</v>
      </c>
      <c r="J9" s="101"/>
      <c r="K9" s="102">
        <v>2019</v>
      </c>
      <c r="L9" s="103"/>
      <c r="M9" s="9" t="s">
        <v>17</v>
      </c>
      <c r="O9"/>
      <c r="P9"/>
      <c r="Q9"/>
      <c r="R9"/>
      <c r="S9"/>
      <c r="T9"/>
    </row>
    <row r="10" spans="2:22" s="4" customFormat="1" ht="15" customHeight="1" thickBot="1" x14ac:dyDescent="0.25">
      <c r="B10" s="10" t="s">
        <v>6</v>
      </c>
      <c r="C10" s="43">
        <v>1</v>
      </c>
      <c r="D10" s="44">
        <f>D11+D12+D13+D14</f>
        <v>626</v>
      </c>
      <c r="E10" s="45">
        <v>1</v>
      </c>
      <c r="F10" s="70">
        <f>F11+F12+F13+F14</f>
        <v>758</v>
      </c>
      <c r="G10" s="71">
        <v>1</v>
      </c>
      <c r="H10" s="62">
        <f>(F10-D10)/D10</f>
        <v>0.2108626198083067</v>
      </c>
      <c r="I10" s="46">
        <v>159122</v>
      </c>
      <c r="J10" s="45">
        <v>1</v>
      </c>
      <c r="K10" s="79">
        <f>K11+K12+K13+K14</f>
        <v>202060</v>
      </c>
      <c r="L10" s="71">
        <v>1</v>
      </c>
      <c r="M10" s="47">
        <f>(K10-I10)/I10</f>
        <v>0.26984326491622779</v>
      </c>
      <c r="O10" s="91" t="s">
        <v>29</v>
      </c>
      <c r="P10" s="92"/>
      <c r="Q10" s="92"/>
      <c r="R10" s="92"/>
      <c r="S10" s="92"/>
      <c r="T10" s="92"/>
      <c r="U10" s="92"/>
      <c r="V10" s="93"/>
    </row>
    <row r="11" spans="2:22" s="4" customFormat="1" ht="15" customHeight="1" x14ac:dyDescent="0.2">
      <c r="B11" s="12" t="s">
        <v>7</v>
      </c>
      <c r="C11" s="11">
        <v>0.56000000000000005</v>
      </c>
      <c r="D11" s="41">
        <v>116</v>
      </c>
      <c r="E11" s="13">
        <v>0.18630573248407642</v>
      </c>
      <c r="F11" s="68">
        <v>134</v>
      </c>
      <c r="G11" s="72">
        <f>F11/$F$10</f>
        <v>0.17678100263852242</v>
      </c>
      <c r="H11" s="39">
        <f>(F11-D11)/D11</f>
        <v>0.15517241379310345</v>
      </c>
      <c r="I11" s="14">
        <v>24502</v>
      </c>
      <c r="J11" s="13">
        <v>0.15398247885270422</v>
      </c>
      <c r="K11" s="75">
        <v>34221</v>
      </c>
      <c r="L11" s="69">
        <f>K11/$K$10</f>
        <v>0.16936058596456499</v>
      </c>
      <c r="M11" s="15">
        <f>(K11-I11)/I11</f>
        <v>0.3966614970206514</v>
      </c>
      <c r="O11" s="94"/>
      <c r="P11" s="95"/>
      <c r="Q11" s="95"/>
      <c r="R11" s="95"/>
      <c r="S11" s="95"/>
      <c r="T11" s="95"/>
      <c r="U11" s="95"/>
      <c r="V11" s="96"/>
    </row>
    <row r="12" spans="2:22" s="4" customFormat="1" ht="15" customHeight="1" x14ac:dyDescent="0.2">
      <c r="B12" s="12" t="s">
        <v>8</v>
      </c>
      <c r="C12" s="11">
        <v>0.22</v>
      </c>
      <c r="D12" s="41">
        <v>190</v>
      </c>
      <c r="E12" s="13">
        <v>0.30254777070063693</v>
      </c>
      <c r="F12" s="68">
        <v>204</v>
      </c>
      <c r="G12" s="72">
        <f t="shared" ref="G12:G14" si="0">F12/$F$10</f>
        <v>0.26912928759894461</v>
      </c>
      <c r="H12" s="39">
        <f t="shared" ref="H12:H13" si="1">(F12-D12)/D12</f>
        <v>7.3684210526315783E-2</v>
      </c>
      <c r="I12" s="16">
        <v>54072</v>
      </c>
      <c r="J12" s="13">
        <v>0.33981473334925405</v>
      </c>
      <c r="K12" s="76">
        <v>58971</v>
      </c>
      <c r="L12" s="69">
        <f t="shared" ref="L12:L14" si="2">K12/$K$10</f>
        <v>0.29184895575571612</v>
      </c>
      <c r="M12" s="15">
        <f t="shared" ref="M12:M14" si="3">(K12-I12)/I12</f>
        <v>9.0601420328450949E-2</v>
      </c>
      <c r="O12" s="94"/>
      <c r="P12" s="95"/>
      <c r="Q12" s="95"/>
      <c r="R12" s="95"/>
      <c r="S12" s="95"/>
      <c r="T12" s="95"/>
      <c r="U12" s="95"/>
      <c r="V12" s="96"/>
    </row>
    <row r="13" spans="2:22" s="4" customFormat="1" ht="15" customHeight="1" x14ac:dyDescent="0.2">
      <c r="B13" s="12" t="s">
        <v>9</v>
      </c>
      <c r="C13" s="11">
        <v>0.2</v>
      </c>
      <c r="D13" s="41">
        <v>280</v>
      </c>
      <c r="E13" s="13">
        <v>0.44585987261146498</v>
      </c>
      <c r="F13" s="68">
        <v>352</v>
      </c>
      <c r="G13" s="72">
        <f t="shared" si="0"/>
        <v>0.46437994722955145</v>
      </c>
      <c r="H13" s="39">
        <f t="shared" si="1"/>
        <v>0.25714285714285712</v>
      </c>
      <c r="I13" s="16">
        <v>73499</v>
      </c>
      <c r="J13" s="13">
        <v>0.46190344515528964</v>
      </c>
      <c r="K13" s="76">
        <v>100324</v>
      </c>
      <c r="L13" s="69">
        <f t="shared" si="2"/>
        <v>0.49650598832030091</v>
      </c>
      <c r="M13" s="15">
        <f t="shared" si="3"/>
        <v>0.36497095198574131</v>
      </c>
      <c r="O13" s="94"/>
      <c r="P13" s="95"/>
      <c r="Q13" s="95"/>
      <c r="R13" s="95"/>
      <c r="S13" s="95"/>
      <c r="T13" s="95"/>
      <c r="U13" s="95"/>
      <c r="V13" s="96"/>
    </row>
    <row r="14" spans="2:22" s="4" customFormat="1" ht="15" customHeight="1" thickBot="1" x14ac:dyDescent="0.25">
      <c r="B14" s="12" t="s">
        <v>10</v>
      </c>
      <c r="C14" s="11">
        <v>0.02</v>
      </c>
      <c r="D14" s="41">
        <v>40</v>
      </c>
      <c r="E14" s="13">
        <v>6.5286624203821655E-2</v>
      </c>
      <c r="F14" s="68">
        <v>68</v>
      </c>
      <c r="G14" s="72">
        <f t="shared" si="0"/>
        <v>8.9709762532981532E-2</v>
      </c>
      <c r="H14" s="39">
        <f>(F14-D14)/D14</f>
        <v>0.7</v>
      </c>
      <c r="I14" s="16">
        <v>7049</v>
      </c>
      <c r="J14" s="13">
        <v>4.42993426427521E-2</v>
      </c>
      <c r="K14" s="76">
        <v>8544</v>
      </c>
      <c r="L14" s="69">
        <f t="shared" si="2"/>
        <v>4.2284469959417995E-2</v>
      </c>
      <c r="M14" s="15">
        <f t="shared" si="3"/>
        <v>0.21208682082564903</v>
      </c>
      <c r="O14" s="94"/>
      <c r="P14" s="95"/>
      <c r="Q14" s="95"/>
      <c r="R14" s="95"/>
      <c r="S14" s="95"/>
      <c r="T14" s="95"/>
      <c r="U14" s="95"/>
      <c r="V14" s="96"/>
    </row>
    <row r="15" spans="2:22" s="4" customFormat="1" ht="15" customHeight="1" thickBot="1" x14ac:dyDescent="0.25">
      <c r="B15" s="17" t="s">
        <v>11</v>
      </c>
      <c r="C15" s="48">
        <v>1</v>
      </c>
      <c r="D15" s="49">
        <f>D16+D17+D18+D19</f>
        <v>503</v>
      </c>
      <c r="E15" s="50">
        <v>1</v>
      </c>
      <c r="F15" s="66">
        <f>F16+F17+F18+F19</f>
        <v>616</v>
      </c>
      <c r="G15" s="67">
        <v>1</v>
      </c>
      <c r="H15" s="63">
        <f>(F15-D15)/D15</f>
        <v>0.22465208747514911</v>
      </c>
      <c r="I15" s="51">
        <v>133329</v>
      </c>
      <c r="J15" s="50">
        <v>1.0000000000000002</v>
      </c>
      <c r="K15" s="74">
        <f>K16+K17+K18+K19</f>
        <v>156447</v>
      </c>
      <c r="L15" s="67">
        <v>1</v>
      </c>
      <c r="M15" s="52">
        <f>(K15-I15)/I15</f>
        <v>0.17339063519564385</v>
      </c>
      <c r="O15" s="94"/>
      <c r="P15" s="95"/>
      <c r="Q15" s="95"/>
      <c r="R15" s="95"/>
      <c r="S15" s="95"/>
      <c r="T15" s="95"/>
      <c r="U15" s="95"/>
      <c r="V15" s="96"/>
    </row>
    <row r="16" spans="2:22" s="4" customFormat="1" ht="15" customHeight="1" x14ac:dyDescent="0.2">
      <c r="B16" s="12" t="s">
        <v>7</v>
      </c>
      <c r="C16" s="11">
        <v>0.57999999999999996</v>
      </c>
      <c r="D16" s="41">
        <v>105</v>
      </c>
      <c r="E16" s="13">
        <v>0.20916334661354583</v>
      </c>
      <c r="F16" s="68">
        <v>123</v>
      </c>
      <c r="G16" s="69">
        <f>F16/$F$15</f>
        <v>0.19967532467532467</v>
      </c>
      <c r="H16" s="39">
        <f>(F16-D16)/D16</f>
        <v>0.17142857142857143</v>
      </c>
      <c r="I16" s="14">
        <v>25226</v>
      </c>
      <c r="J16" s="13">
        <v>0.18920114903734372</v>
      </c>
      <c r="K16" s="75">
        <v>28290</v>
      </c>
      <c r="L16" s="69">
        <f>K16/$K$15</f>
        <v>0.18082801204241691</v>
      </c>
      <c r="M16" s="15">
        <f>(K16-I16)/I16</f>
        <v>0.12146198366764449</v>
      </c>
      <c r="O16" s="94"/>
      <c r="P16" s="95"/>
      <c r="Q16" s="95"/>
      <c r="R16" s="95"/>
      <c r="S16" s="95"/>
      <c r="T16" s="95"/>
      <c r="U16" s="95"/>
      <c r="V16" s="96"/>
    </row>
    <row r="17" spans="2:22" s="4" customFormat="1" ht="15" customHeight="1" x14ac:dyDescent="0.2">
      <c r="B17" s="12" t="s">
        <v>8</v>
      </c>
      <c r="C17" s="11">
        <v>0.21</v>
      </c>
      <c r="D17" s="41">
        <v>176</v>
      </c>
      <c r="E17" s="13">
        <v>0.35059760956175301</v>
      </c>
      <c r="F17" s="68">
        <v>200</v>
      </c>
      <c r="G17" s="69">
        <f t="shared" ref="G17:G19" si="4">F17/$F$15</f>
        <v>0.32467532467532467</v>
      </c>
      <c r="H17" s="15">
        <f>(F17-D17)/D17</f>
        <v>0.13636363636363635</v>
      </c>
      <c r="I17" s="16">
        <v>47472</v>
      </c>
      <c r="J17" s="13">
        <v>0.35605157167607948</v>
      </c>
      <c r="K17" s="76">
        <v>54455</v>
      </c>
      <c r="L17" s="69">
        <f t="shared" ref="L17:L19" si="5">K17/$K$15</f>
        <v>0.34807314937327016</v>
      </c>
      <c r="M17" s="15">
        <f t="shared" ref="M17:M19" si="6">(K17-I17)/I17</f>
        <v>0.14709723626558813</v>
      </c>
      <c r="O17" s="94"/>
      <c r="P17" s="95"/>
      <c r="Q17" s="95"/>
      <c r="R17" s="95"/>
      <c r="S17" s="95"/>
      <c r="T17" s="95"/>
      <c r="U17" s="95"/>
      <c r="V17" s="96"/>
    </row>
    <row r="18" spans="2:22" s="4" customFormat="1" ht="15" customHeight="1" x14ac:dyDescent="0.2">
      <c r="B18" s="12" t="s">
        <v>9</v>
      </c>
      <c r="C18" s="11">
        <v>0.18</v>
      </c>
      <c r="D18" s="41">
        <v>202</v>
      </c>
      <c r="E18" s="13">
        <v>0.40239043824701193</v>
      </c>
      <c r="F18" s="68">
        <v>269</v>
      </c>
      <c r="G18" s="69">
        <f t="shared" si="4"/>
        <v>0.43668831168831168</v>
      </c>
      <c r="H18" s="39">
        <f t="shared" ref="H18" si="7">(F18-D18)/D18</f>
        <v>0.3316831683168317</v>
      </c>
      <c r="I18" s="16">
        <v>56206</v>
      </c>
      <c r="J18" s="13">
        <v>0.4215587006577714</v>
      </c>
      <c r="K18" s="76">
        <v>68006</v>
      </c>
      <c r="L18" s="69">
        <f t="shared" si="5"/>
        <v>0.43469034241628157</v>
      </c>
      <c r="M18" s="15">
        <f t="shared" si="6"/>
        <v>0.20994199907483188</v>
      </c>
      <c r="O18" s="94"/>
      <c r="P18" s="95"/>
      <c r="Q18" s="95"/>
      <c r="R18" s="95"/>
      <c r="S18" s="95"/>
      <c r="T18" s="95"/>
      <c r="U18" s="95"/>
      <c r="V18" s="96"/>
    </row>
    <row r="19" spans="2:22" s="4" customFormat="1" ht="15" customHeight="1" thickBot="1" x14ac:dyDescent="0.25">
      <c r="B19" s="12" t="s">
        <v>10</v>
      </c>
      <c r="C19" s="11">
        <v>0.03</v>
      </c>
      <c r="D19" s="42">
        <v>20</v>
      </c>
      <c r="E19" s="13">
        <v>3.7848605577689244E-2</v>
      </c>
      <c r="F19" s="68">
        <v>24</v>
      </c>
      <c r="G19" s="69">
        <f t="shared" si="4"/>
        <v>3.896103896103896E-2</v>
      </c>
      <c r="H19" s="64" t="s">
        <v>23</v>
      </c>
      <c r="I19" s="16">
        <v>4425</v>
      </c>
      <c r="J19" s="13">
        <v>3.3188578628805435E-2</v>
      </c>
      <c r="K19" s="76">
        <v>5696</v>
      </c>
      <c r="L19" s="69">
        <f t="shared" si="5"/>
        <v>3.6408496168031344E-2</v>
      </c>
      <c r="M19" s="15">
        <f t="shared" si="6"/>
        <v>0.28723163841807908</v>
      </c>
      <c r="O19" s="94"/>
      <c r="P19" s="95"/>
      <c r="Q19" s="95"/>
      <c r="R19" s="95"/>
      <c r="S19" s="95"/>
      <c r="T19" s="95"/>
      <c r="U19" s="95"/>
      <c r="V19" s="96"/>
    </row>
    <row r="20" spans="2:22" s="4" customFormat="1" ht="15" customHeight="1" thickBot="1" x14ac:dyDescent="0.25">
      <c r="B20" s="17" t="s">
        <v>12</v>
      </c>
      <c r="C20" s="48">
        <v>1</v>
      </c>
      <c r="D20" s="49">
        <f>D21+D22+D23+D24</f>
        <v>322</v>
      </c>
      <c r="E20" s="50">
        <v>1</v>
      </c>
      <c r="F20" s="66">
        <f>F21+F22+F23+F24</f>
        <v>358</v>
      </c>
      <c r="G20" s="67">
        <v>1</v>
      </c>
      <c r="H20" s="63">
        <f>(F20-D20)/D20</f>
        <v>0.11180124223602485</v>
      </c>
      <c r="I20" s="51">
        <v>83042</v>
      </c>
      <c r="J20" s="50">
        <v>1</v>
      </c>
      <c r="K20" s="74">
        <f>K21+K22+K23+K24</f>
        <v>100807</v>
      </c>
      <c r="L20" s="67">
        <v>1</v>
      </c>
      <c r="M20" s="52">
        <f>(K20-I20)/I20</f>
        <v>0.21392789191011777</v>
      </c>
      <c r="O20" s="94"/>
      <c r="P20" s="95"/>
      <c r="Q20" s="95"/>
      <c r="R20" s="95"/>
      <c r="S20" s="95"/>
      <c r="T20" s="95"/>
      <c r="U20" s="95"/>
      <c r="V20" s="96"/>
    </row>
    <row r="21" spans="2:22" s="4" customFormat="1" ht="15" customHeight="1" x14ac:dyDescent="0.2">
      <c r="B21" s="12" t="s">
        <v>7</v>
      </c>
      <c r="C21" s="11">
        <v>0.52</v>
      </c>
      <c r="D21" s="41">
        <v>70</v>
      </c>
      <c r="E21" s="13">
        <v>0.21739130434782608</v>
      </c>
      <c r="F21" s="68">
        <v>58</v>
      </c>
      <c r="G21" s="69">
        <f>F21/$F$20</f>
        <v>0.16201117318435754</v>
      </c>
      <c r="H21" s="15">
        <f>(F21-D21)/D21</f>
        <v>-0.17142857142857143</v>
      </c>
      <c r="I21" s="14">
        <v>15766</v>
      </c>
      <c r="J21" s="13">
        <v>0.18985573565183883</v>
      </c>
      <c r="K21" s="75">
        <v>14700</v>
      </c>
      <c r="L21" s="69">
        <f>K21/$K$20</f>
        <v>0.14582320672175544</v>
      </c>
      <c r="M21" s="15">
        <f>(K21-I21)/I21</f>
        <v>-6.7613852594190033E-2</v>
      </c>
      <c r="O21" s="94"/>
      <c r="P21" s="95"/>
      <c r="Q21" s="95"/>
      <c r="R21" s="95"/>
      <c r="S21" s="95"/>
      <c r="T21" s="95"/>
      <c r="U21" s="95"/>
      <c r="V21" s="96"/>
    </row>
    <row r="22" spans="2:22" s="4" customFormat="1" ht="15" customHeight="1" x14ac:dyDescent="0.2">
      <c r="B22" s="12" t="s">
        <v>8</v>
      </c>
      <c r="C22" s="11">
        <v>0.24</v>
      </c>
      <c r="D22" s="41">
        <v>98</v>
      </c>
      <c r="E22" s="13">
        <v>0.30434782608695654</v>
      </c>
      <c r="F22" s="68">
        <v>112</v>
      </c>
      <c r="G22" s="69">
        <f t="shared" ref="G22:G24" si="8">F22/$F$20</f>
        <v>0.31284916201117319</v>
      </c>
      <c r="H22" s="39">
        <f t="shared" ref="H22:H23" si="9">(F22-D22)/D22</f>
        <v>0.14285714285714285</v>
      </c>
      <c r="I22" s="16">
        <v>24365</v>
      </c>
      <c r="J22" s="13">
        <v>0.29340574648972811</v>
      </c>
      <c r="K22" s="76">
        <v>33086</v>
      </c>
      <c r="L22" s="69">
        <f t="shared" ref="L22:L24" si="10">K22/$K$20</f>
        <v>0.32821133453034018</v>
      </c>
      <c r="M22" s="15">
        <f t="shared" ref="M22:M24" si="11">(K22-I22)/I22</f>
        <v>0.35793145906012724</v>
      </c>
      <c r="O22" s="94"/>
      <c r="P22" s="95"/>
      <c r="Q22" s="95"/>
      <c r="R22" s="95"/>
      <c r="S22" s="95"/>
      <c r="T22" s="95"/>
      <c r="U22" s="95"/>
      <c r="V22" s="96"/>
    </row>
    <row r="23" spans="2:22" s="4" customFormat="1" ht="15" customHeight="1" x14ac:dyDescent="0.2">
      <c r="B23" s="12" t="s">
        <v>9</v>
      </c>
      <c r="C23" s="11">
        <v>0.22</v>
      </c>
      <c r="D23" s="41">
        <v>149</v>
      </c>
      <c r="E23" s="13">
        <v>0.46273291925465837</v>
      </c>
      <c r="F23" s="68">
        <v>176</v>
      </c>
      <c r="G23" s="69">
        <f t="shared" si="8"/>
        <v>0.49162011173184356</v>
      </c>
      <c r="H23" s="39">
        <f t="shared" si="9"/>
        <v>0.18120805369127516</v>
      </c>
      <c r="I23" s="16">
        <v>40803</v>
      </c>
      <c r="J23" s="13">
        <v>0.49135377278967268</v>
      </c>
      <c r="K23" s="76">
        <v>49531</v>
      </c>
      <c r="L23" s="69">
        <f t="shared" si="10"/>
        <v>0.49134484708403187</v>
      </c>
      <c r="M23" s="15">
        <f t="shared" si="11"/>
        <v>0.21390584025684387</v>
      </c>
      <c r="O23" s="94"/>
      <c r="P23" s="95"/>
      <c r="Q23" s="95"/>
      <c r="R23" s="95"/>
      <c r="S23" s="95"/>
      <c r="T23" s="95"/>
      <c r="U23" s="95"/>
      <c r="V23" s="96"/>
    </row>
    <row r="24" spans="2:22" s="4" customFormat="1" ht="15" customHeight="1" thickBot="1" x14ac:dyDescent="0.25">
      <c r="B24" s="12" t="s">
        <v>10</v>
      </c>
      <c r="C24" s="11">
        <v>0.02</v>
      </c>
      <c r="D24" s="41">
        <v>5</v>
      </c>
      <c r="E24" s="13">
        <v>1.5527950310559006E-2</v>
      </c>
      <c r="F24" s="68">
        <v>12</v>
      </c>
      <c r="G24" s="69">
        <f t="shared" si="8"/>
        <v>3.3519553072625698E-2</v>
      </c>
      <c r="H24" s="64" t="s">
        <v>23</v>
      </c>
      <c r="I24" s="16">
        <v>2108</v>
      </c>
      <c r="J24" s="13">
        <v>2.5384745068760386E-2</v>
      </c>
      <c r="K24" s="76">
        <v>3490</v>
      </c>
      <c r="L24" s="69">
        <f t="shared" si="10"/>
        <v>3.462061166387255E-2</v>
      </c>
      <c r="M24" s="15">
        <f t="shared" si="11"/>
        <v>0.65559772296015184</v>
      </c>
      <c r="O24" s="94"/>
      <c r="P24" s="95"/>
      <c r="Q24" s="95"/>
      <c r="R24" s="95"/>
      <c r="S24" s="95"/>
      <c r="T24" s="95"/>
      <c r="U24" s="95"/>
      <c r="V24" s="96"/>
    </row>
    <row r="25" spans="2:22" s="4" customFormat="1" ht="15" customHeight="1" thickBot="1" x14ac:dyDescent="0.25">
      <c r="B25" s="17" t="s">
        <v>13</v>
      </c>
      <c r="C25" s="48">
        <v>1</v>
      </c>
      <c r="D25" s="49">
        <f>D26+D27+D28+D29</f>
        <v>253</v>
      </c>
      <c r="E25" s="50">
        <v>1</v>
      </c>
      <c r="F25" s="66">
        <f>F26+F27+F28+F29</f>
        <v>268</v>
      </c>
      <c r="G25" s="67">
        <v>1</v>
      </c>
      <c r="H25" s="63">
        <f>(F25-D25)/D25</f>
        <v>5.9288537549407112E-2</v>
      </c>
      <c r="I25" s="51">
        <v>60950</v>
      </c>
      <c r="J25" s="50">
        <v>1</v>
      </c>
      <c r="K25" s="74">
        <f>K26+K27+K28+K29</f>
        <v>62554</v>
      </c>
      <c r="L25" s="67">
        <v>1</v>
      </c>
      <c r="M25" s="52">
        <f>(K25-I25)/I25</f>
        <v>2.6316652994257589E-2</v>
      </c>
      <c r="O25" s="94"/>
      <c r="P25" s="95"/>
      <c r="Q25" s="95"/>
      <c r="R25" s="95"/>
      <c r="S25" s="95"/>
      <c r="T25" s="95"/>
      <c r="U25" s="95"/>
      <c r="V25" s="96"/>
    </row>
    <row r="26" spans="2:22" s="4" customFormat="1" ht="15" customHeight="1" x14ac:dyDescent="0.2">
      <c r="B26" s="12" t="s">
        <v>7</v>
      </c>
      <c r="C26" s="11">
        <v>0.38</v>
      </c>
      <c r="D26" s="41">
        <v>22</v>
      </c>
      <c r="E26" s="13">
        <v>8.6956521739130432E-2</v>
      </c>
      <c r="F26" s="68">
        <v>35</v>
      </c>
      <c r="G26" s="69">
        <f>F26/$F$25</f>
        <v>0.13059701492537312</v>
      </c>
      <c r="H26" s="64" t="s">
        <v>23</v>
      </c>
      <c r="I26" s="14">
        <v>6480</v>
      </c>
      <c r="J26" s="13">
        <v>0.10631665299425759</v>
      </c>
      <c r="K26" s="75">
        <v>9032</v>
      </c>
      <c r="L26" s="69">
        <f>K26/$K$25</f>
        <v>0.14438724941650413</v>
      </c>
      <c r="M26" s="15">
        <f>(K26-I26)/I26</f>
        <v>0.39382716049382716</v>
      </c>
      <c r="O26" s="94"/>
      <c r="P26" s="95"/>
      <c r="Q26" s="95"/>
      <c r="R26" s="95"/>
      <c r="S26" s="95"/>
      <c r="T26" s="95"/>
      <c r="U26" s="95"/>
      <c r="V26" s="96"/>
    </row>
    <row r="27" spans="2:22" s="4" customFormat="1" ht="15" customHeight="1" x14ac:dyDescent="0.2">
      <c r="B27" s="12" t="s">
        <v>8</v>
      </c>
      <c r="C27" s="11">
        <v>0.3</v>
      </c>
      <c r="D27" s="41">
        <v>84</v>
      </c>
      <c r="E27" s="13">
        <v>0.33201581027667987</v>
      </c>
      <c r="F27" s="68">
        <v>78</v>
      </c>
      <c r="G27" s="69">
        <f t="shared" ref="G27:G29" si="12">F27/$F$25</f>
        <v>0.29104477611940299</v>
      </c>
      <c r="H27" s="39">
        <f t="shared" ref="H27:H28" si="13">(F27-D27)/D27</f>
        <v>-7.1428571428571425E-2</v>
      </c>
      <c r="I27" s="16">
        <v>22114</v>
      </c>
      <c r="J27" s="13">
        <v>0.36282198523379822</v>
      </c>
      <c r="K27" s="76">
        <v>22404</v>
      </c>
      <c r="L27" s="69">
        <f t="shared" ref="L27:L29" si="14">K27/$K$25</f>
        <v>0.35815455446494227</v>
      </c>
      <c r="M27" s="15">
        <f t="shared" ref="M27:M29" si="15">(K27-I27)/I27</f>
        <v>1.3113864520213439E-2</v>
      </c>
      <c r="O27" s="94"/>
      <c r="P27" s="95"/>
      <c r="Q27" s="95"/>
      <c r="R27" s="95"/>
      <c r="S27" s="95"/>
      <c r="T27" s="95"/>
      <c r="U27" s="95"/>
      <c r="V27" s="96"/>
    </row>
    <row r="28" spans="2:22" s="4" customFormat="1" ht="15" customHeight="1" x14ac:dyDescent="0.2">
      <c r="B28" s="12" t="s">
        <v>9</v>
      </c>
      <c r="C28" s="11">
        <v>0.28999999999999998</v>
      </c>
      <c r="D28" s="41">
        <v>127</v>
      </c>
      <c r="E28" s="13">
        <v>0.50197628458498023</v>
      </c>
      <c r="F28" s="68">
        <v>119</v>
      </c>
      <c r="G28" s="69">
        <f t="shared" si="12"/>
        <v>0.44402985074626866</v>
      </c>
      <c r="H28" s="39">
        <f t="shared" si="13"/>
        <v>-6.2992125984251968E-2</v>
      </c>
      <c r="I28" s="16">
        <v>29986</v>
      </c>
      <c r="J28" s="13">
        <v>0.49197703035274815</v>
      </c>
      <c r="K28" s="76">
        <v>26869</v>
      </c>
      <c r="L28" s="69">
        <f t="shared" si="14"/>
        <v>0.42953288358857949</v>
      </c>
      <c r="M28" s="15">
        <f t="shared" si="15"/>
        <v>-0.10394850930434203</v>
      </c>
      <c r="O28" s="94"/>
      <c r="P28" s="95"/>
      <c r="Q28" s="95"/>
      <c r="R28" s="95"/>
      <c r="S28" s="95"/>
      <c r="T28" s="95"/>
      <c r="U28" s="95"/>
      <c r="V28" s="96"/>
    </row>
    <row r="29" spans="2:22" s="4" customFormat="1" ht="15" customHeight="1" thickBot="1" x14ac:dyDescent="0.25">
      <c r="B29" s="12" t="s">
        <v>10</v>
      </c>
      <c r="C29" s="11">
        <v>0.03</v>
      </c>
      <c r="D29" s="42">
        <v>20</v>
      </c>
      <c r="E29" s="13">
        <v>7.9051383399209488E-2</v>
      </c>
      <c r="F29" s="68">
        <v>36</v>
      </c>
      <c r="G29" s="69">
        <f t="shared" si="12"/>
        <v>0.13432835820895522</v>
      </c>
      <c r="H29" s="64" t="s">
        <v>23</v>
      </c>
      <c r="I29" s="16">
        <v>2370</v>
      </c>
      <c r="J29" s="13">
        <v>3.8884331419196061E-2</v>
      </c>
      <c r="K29" s="76">
        <v>4249</v>
      </c>
      <c r="L29" s="69">
        <f t="shared" si="14"/>
        <v>6.7925312529974108E-2</v>
      </c>
      <c r="M29" s="15">
        <f t="shared" si="15"/>
        <v>0.79282700421940933</v>
      </c>
      <c r="O29" s="94"/>
      <c r="P29" s="95"/>
      <c r="Q29" s="95"/>
      <c r="R29" s="95"/>
      <c r="S29" s="95"/>
      <c r="T29" s="95"/>
      <c r="U29" s="95"/>
      <c r="V29" s="96"/>
    </row>
    <row r="30" spans="2:22" s="4" customFormat="1" ht="15" customHeight="1" thickBot="1" x14ac:dyDescent="0.25">
      <c r="B30" s="17" t="s">
        <v>14</v>
      </c>
      <c r="C30" s="48">
        <v>1</v>
      </c>
      <c r="D30" s="49">
        <f>D31+D32+D33+D34</f>
        <v>210</v>
      </c>
      <c r="E30" s="50">
        <v>1</v>
      </c>
      <c r="F30" s="66">
        <f>F31+F32+F33+F34</f>
        <v>254</v>
      </c>
      <c r="G30" s="67">
        <v>1</v>
      </c>
      <c r="H30" s="63">
        <f>(F30-D30)/D30</f>
        <v>0.20952380952380953</v>
      </c>
      <c r="I30" s="51">
        <v>51198</v>
      </c>
      <c r="J30" s="50">
        <v>1</v>
      </c>
      <c r="K30" s="74">
        <f>K31+K32+K33+K34</f>
        <v>69436</v>
      </c>
      <c r="L30" s="67">
        <v>1</v>
      </c>
      <c r="M30" s="52">
        <f>(K30-I30)/I30</f>
        <v>0.35622485253330211</v>
      </c>
      <c r="O30" s="94"/>
      <c r="P30" s="95"/>
      <c r="Q30" s="95"/>
      <c r="R30" s="95"/>
      <c r="S30" s="95"/>
      <c r="T30" s="95"/>
      <c r="U30" s="95"/>
      <c r="V30" s="96"/>
    </row>
    <row r="31" spans="2:22" s="4" customFormat="1" ht="15" customHeight="1" x14ac:dyDescent="0.2">
      <c r="B31" s="12" t="s">
        <v>7</v>
      </c>
      <c r="C31" s="11">
        <v>0.37</v>
      </c>
      <c r="D31" s="41">
        <v>18</v>
      </c>
      <c r="E31" s="13">
        <v>8.5714285714285715E-2</v>
      </c>
      <c r="F31" s="68">
        <v>22</v>
      </c>
      <c r="G31" s="69">
        <f>F31/$F$30</f>
        <v>8.6614173228346455E-2</v>
      </c>
      <c r="H31" s="64" t="s">
        <v>23</v>
      </c>
      <c r="I31" s="14">
        <v>4909</v>
      </c>
      <c r="J31" s="13">
        <v>9.5882651666080704E-2</v>
      </c>
      <c r="K31" s="75">
        <v>5889</v>
      </c>
      <c r="L31" s="69">
        <f>K31/$K$30</f>
        <v>8.4811913128636437E-2</v>
      </c>
      <c r="M31" s="15">
        <f>(K31-I31)/I31</f>
        <v>0.19963332654308413</v>
      </c>
      <c r="O31" s="94"/>
      <c r="P31" s="95"/>
      <c r="Q31" s="95"/>
      <c r="R31" s="95"/>
      <c r="S31" s="95"/>
      <c r="T31" s="95"/>
      <c r="U31" s="95"/>
      <c r="V31" s="96"/>
    </row>
    <row r="32" spans="2:22" s="4" customFormat="1" ht="15" customHeight="1" x14ac:dyDescent="0.2">
      <c r="B32" s="12" t="s">
        <v>8</v>
      </c>
      <c r="C32" s="11">
        <v>0.26</v>
      </c>
      <c r="D32" s="41">
        <v>67</v>
      </c>
      <c r="E32" s="13">
        <v>0.31904761904761902</v>
      </c>
      <c r="F32" s="68">
        <v>76</v>
      </c>
      <c r="G32" s="69">
        <f t="shared" ref="G32:G34" si="16">F32/$F$30</f>
        <v>0.29921259842519687</v>
      </c>
      <c r="H32" s="39">
        <f t="shared" ref="H32:H33" si="17">(F32-D32)/D32</f>
        <v>0.13432835820895522</v>
      </c>
      <c r="I32" s="16">
        <v>17957</v>
      </c>
      <c r="J32" s="13">
        <v>0.35073635688894095</v>
      </c>
      <c r="K32" s="76">
        <v>19727</v>
      </c>
      <c r="L32" s="69">
        <f t="shared" ref="L32:L34" si="18">K32/$K$30</f>
        <v>0.28410334696699119</v>
      </c>
      <c r="M32" s="15">
        <f t="shared" ref="M32:M34" si="19">(K32-I32)/I32</f>
        <v>9.8568803252213621E-2</v>
      </c>
      <c r="O32" s="94"/>
      <c r="P32" s="95"/>
      <c r="Q32" s="95"/>
      <c r="R32" s="95"/>
      <c r="S32" s="95"/>
      <c r="T32" s="95"/>
      <c r="U32" s="95"/>
      <c r="V32" s="96"/>
    </row>
    <row r="33" spans="2:26" s="4" customFormat="1" ht="15" customHeight="1" x14ac:dyDescent="0.2">
      <c r="B33" s="12" t="s">
        <v>9</v>
      </c>
      <c r="C33" s="11">
        <v>0.28999999999999998</v>
      </c>
      <c r="D33" s="41">
        <v>105</v>
      </c>
      <c r="E33" s="13">
        <v>0.5</v>
      </c>
      <c r="F33" s="68">
        <v>135</v>
      </c>
      <c r="G33" s="69">
        <f t="shared" si="16"/>
        <v>0.53149606299212604</v>
      </c>
      <c r="H33" s="39">
        <f t="shared" si="17"/>
        <v>0.2857142857142857</v>
      </c>
      <c r="I33" s="16">
        <v>23848</v>
      </c>
      <c r="J33" s="13">
        <v>0.46579944529083167</v>
      </c>
      <c r="K33" s="76">
        <v>37970</v>
      </c>
      <c r="L33" s="69">
        <f t="shared" si="18"/>
        <v>0.54683449507460102</v>
      </c>
      <c r="M33" s="15">
        <f t="shared" si="19"/>
        <v>0.59216705803421665</v>
      </c>
      <c r="O33" s="94"/>
      <c r="P33" s="95"/>
      <c r="Q33" s="95"/>
      <c r="R33" s="95"/>
      <c r="S33" s="95"/>
      <c r="T33" s="95"/>
      <c r="U33" s="95"/>
      <c r="V33" s="96"/>
    </row>
    <row r="34" spans="2:26" s="4" customFormat="1" ht="15" customHeight="1" thickBot="1" x14ac:dyDescent="0.25">
      <c r="B34" s="12" t="s">
        <v>10</v>
      </c>
      <c r="C34" s="11">
        <v>0.08</v>
      </c>
      <c r="D34" s="41">
        <v>20</v>
      </c>
      <c r="E34" s="13">
        <v>9.5238095238095233E-2</v>
      </c>
      <c r="F34" s="68">
        <v>21</v>
      </c>
      <c r="G34" s="69">
        <f t="shared" si="16"/>
        <v>8.2677165354330714E-2</v>
      </c>
      <c r="H34" s="64" t="s">
        <v>23</v>
      </c>
      <c r="I34" s="16">
        <v>4484</v>
      </c>
      <c r="J34" s="13">
        <v>8.758154615414665E-2</v>
      </c>
      <c r="K34" s="76">
        <v>5850</v>
      </c>
      <c r="L34" s="69">
        <f t="shared" si="18"/>
        <v>8.4250244829771295E-2</v>
      </c>
      <c r="M34" s="15">
        <f t="shared" si="19"/>
        <v>0.30463871543264942</v>
      </c>
      <c r="O34" s="94"/>
      <c r="P34" s="95"/>
      <c r="Q34" s="95"/>
      <c r="R34" s="95"/>
      <c r="S34" s="95"/>
      <c r="T34" s="95"/>
      <c r="U34" s="95"/>
      <c r="V34" s="96"/>
    </row>
    <row r="35" spans="2:26" s="4" customFormat="1" ht="15" customHeight="1" thickBot="1" x14ac:dyDescent="0.25">
      <c r="B35" s="17" t="s">
        <v>21</v>
      </c>
      <c r="C35" s="48">
        <v>1</v>
      </c>
      <c r="D35" s="49">
        <f>D36+D37+D38+2</f>
        <v>96</v>
      </c>
      <c r="E35" s="50">
        <v>1</v>
      </c>
      <c r="F35" s="66">
        <f>F36+F37+F38+F39</f>
        <v>211</v>
      </c>
      <c r="G35" s="67">
        <v>1</v>
      </c>
      <c r="H35" s="63">
        <f>(F35-D35)/D35</f>
        <v>1.1979166666666667</v>
      </c>
      <c r="I35" s="51">
        <f>I36+I37+I38+I39</f>
        <v>26534</v>
      </c>
      <c r="J35" s="50">
        <v>1</v>
      </c>
      <c r="K35" s="74">
        <f>K36+K37+K38+K39</f>
        <v>50041</v>
      </c>
      <c r="L35" s="67">
        <v>1</v>
      </c>
      <c r="M35" s="52">
        <f t="shared" ref="M35:M41" si="20">(K35-I35)/I35</f>
        <v>0.88591995176000604</v>
      </c>
      <c r="O35" s="94"/>
      <c r="P35" s="95"/>
      <c r="Q35" s="95"/>
      <c r="R35" s="95"/>
      <c r="S35" s="95"/>
      <c r="T35" s="95"/>
      <c r="U35" s="95"/>
      <c r="V35" s="96"/>
    </row>
    <row r="36" spans="2:26" s="4" customFormat="1" ht="15" customHeight="1" x14ac:dyDescent="0.2">
      <c r="B36" s="12" t="s">
        <v>7</v>
      </c>
      <c r="C36" s="11">
        <v>0.65</v>
      </c>
      <c r="D36" s="41">
        <v>22</v>
      </c>
      <c r="E36" s="13">
        <f>D36/$D$35</f>
        <v>0.22916666666666666</v>
      </c>
      <c r="F36" s="68">
        <v>45</v>
      </c>
      <c r="G36" s="69">
        <f>F36/$F$35</f>
        <v>0.2132701421800948</v>
      </c>
      <c r="H36" s="64" t="s">
        <v>23</v>
      </c>
      <c r="I36" s="14">
        <v>5511</v>
      </c>
      <c r="J36" s="13">
        <f>I36/$I$35</f>
        <v>0.20769578653802667</v>
      </c>
      <c r="K36" s="75">
        <v>9546</v>
      </c>
      <c r="L36" s="69">
        <f>K36/$K$35</f>
        <v>0.19076357386942708</v>
      </c>
      <c r="M36" s="15">
        <f t="shared" si="20"/>
        <v>0.73217201959716927</v>
      </c>
      <c r="O36" s="94"/>
      <c r="P36" s="95"/>
      <c r="Q36" s="95"/>
      <c r="R36" s="95"/>
      <c r="S36" s="95"/>
      <c r="T36" s="95"/>
      <c r="U36" s="95"/>
      <c r="V36" s="96"/>
    </row>
    <row r="37" spans="2:26" s="4" customFormat="1" ht="15" customHeight="1" x14ac:dyDescent="0.2">
      <c r="B37" s="12" t="s">
        <v>8</v>
      </c>
      <c r="C37" s="11">
        <v>0.21</v>
      </c>
      <c r="D37" s="41">
        <v>36</v>
      </c>
      <c r="E37" s="13">
        <f>D37/$D$35</f>
        <v>0.375</v>
      </c>
      <c r="F37" s="68">
        <v>75</v>
      </c>
      <c r="G37" s="69">
        <f>F37/$F$35</f>
        <v>0.35545023696682465</v>
      </c>
      <c r="H37" s="39">
        <f>(F37-D37)/D37</f>
        <v>1.0833333333333333</v>
      </c>
      <c r="I37" s="16">
        <v>11477</v>
      </c>
      <c r="J37" s="13">
        <f>I37/$I$35</f>
        <v>0.43253938343257708</v>
      </c>
      <c r="K37" s="76">
        <v>16721</v>
      </c>
      <c r="L37" s="69">
        <f>K37/$K$35</f>
        <v>0.33414600027977059</v>
      </c>
      <c r="M37" s="15">
        <f t="shared" si="20"/>
        <v>0.45691382765531063</v>
      </c>
      <c r="O37" s="94"/>
      <c r="P37" s="95"/>
      <c r="Q37" s="95"/>
      <c r="R37" s="95"/>
      <c r="S37" s="95"/>
      <c r="T37" s="95"/>
      <c r="U37" s="95"/>
      <c r="V37" s="96"/>
    </row>
    <row r="38" spans="2:26" s="4" customFormat="1" ht="15" customHeight="1" thickBot="1" x14ac:dyDescent="0.25">
      <c r="B38" s="12" t="s">
        <v>9</v>
      </c>
      <c r="C38" s="11">
        <v>0.13</v>
      </c>
      <c r="D38" s="41">
        <v>36</v>
      </c>
      <c r="E38" s="13">
        <f>D38/$D$35</f>
        <v>0.375</v>
      </c>
      <c r="F38" s="68">
        <v>74</v>
      </c>
      <c r="G38" s="69">
        <f>F38/$F$35</f>
        <v>0.35071090047393366</v>
      </c>
      <c r="H38" s="39">
        <f>(F38-D38)/D38</f>
        <v>1.0555555555555556</v>
      </c>
      <c r="I38" s="16">
        <v>9093</v>
      </c>
      <c r="J38" s="13">
        <f>I38/$I$35</f>
        <v>0.34269239466345069</v>
      </c>
      <c r="K38" s="76">
        <v>20392</v>
      </c>
      <c r="L38" s="69">
        <f>K38/$K$35</f>
        <v>0.40750584520693034</v>
      </c>
      <c r="M38" s="15">
        <f t="shared" si="20"/>
        <v>1.2426042010337623</v>
      </c>
      <c r="O38" s="97"/>
      <c r="P38" s="98"/>
      <c r="Q38" s="98"/>
      <c r="R38" s="98"/>
      <c r="S38" s="98"/>
      <c r="T38" s="98"/>
      <c r="U38" s="98"/>
      <c r="V38" s="99"/>
    </row>
    <row r="39" spans="2:26" s="4" customFormat="1" ht="15" customHeight="1" thickBot="1" x14ac:dyDescent="0.25">
      <c r="B39" s="12" t="s">
        <v>10</v>
      </c>
      <c r="C39" s="11">
        <v>0.01</v>
      </c>
      <c r="D39" s="42" t="s">
        <v>22</v>
      </c>
      <c r="E39" s="13">
        <v>2.0833333333333332E-2</v>
      </c>
      <c r="F39" s="68">
        <v>17</v>
      </c>
      <c r="G39" s="69">
        <f>F39/$F$35</f>
        <v>8.0568720379146919E-2</v>
      </c>
      <c r="H39" s="64" t="s">
        <v>23</v>
      </c>
      <c r="I39" s="16">
        <v>453</v>
      </c>
      <c r="J39" s="13">
        <f>I39/$I$35</f>
        <v>1.707243536594558E-2</v>
      </c>
      <c r="K39" s="76">
        <v>3382</v>
      </c>
      <c r="L39" s="69">
        <f>K39/$K$35</f>
        <v>6.758458064387203E-2</v>
      </c>
      <c r="M39" s="15">
        <f t="shared" si="20"/>
        <v>6.4657836644591615</v>
      </c>
      <c r="N39" s="22"/>
      <c r="O39" s="22"/>
      <c r="P39" s="22"/>
      <c r="Q39" s="22"/>
      <c r="R39" s="22"/>
      <c r="S39" s="22"/>
      <c r="T39" s="22"/>
      <c r="U39" s="22"/>
      <c r="V39" s="22"/>
      <c r="W39" s="22"/>
      <c r="X39" s="22"/>
      <c r="Y39" s="22"/>
      <c r="Z39" s="22"/>
    </row>
    <row r="40" spans="2:26" s="4" customFormat="1" ht="15" customHeight="1" thickBot="1" x14ac:dyDescent="0.25">
      <c r="B40" s="17" t="s">
        <v>27</v>
      </c>
      <c r="C40" s="48">
        <v>1</v>
      </c>
      <c r="D40" s="49">
        <f>D41+D42+D43+D44</f>
        <v>208</v>
      </c>
      <c r="E40" s="50">
        <v>1</v>
      </c>
      <c r="F40" s="66">
        <f>F41+F42+F43+F44</f>
        <v>201</v>
      </c>
      <c r="G40" s="67">
        <v>1</v>
      </c>
      <c r="H40" s="63">
        <f>(F40-D40)/D40</f>
        <v>-3.3653846153846152E-2</v>
      </c>
      <c r="I40" s="54">
        <f>I41+I42+I43+I44</f>
        <v>49925</v>
      </c>
      <c r="J40" s="53">
        <v>1</v>
      </c>
      <c r="K40" s="78">
        <f>K41+K42+K43+K44</f>
        <v>50710</v>
      </c>
      <c r="L40" s="67">
        <v>1</v>
      </c>
      <c r="M40" s="52">
        <f t="shared" si="20"/>
        <v>1.57235853780671E-2</v>
      </c>
      <c r="O40" s="22"/>
      <c r="P40" s="22"/>
      <c r="Q40" s="22"/>
      <c r="R40" s="22"/>
      <c r="S40" s="22"/>
      <c r="T40" s="22"/>
      <c r="U40" s="22"/>
      <c r="V40" s="22"/>
    </row>
    <row r="41" spans="2:26" s="4" customFormat="1" ht="15" customHeight="1" x14ac:dyDescent="0.2">
      <c r="B41" s="12" t="s">
        <v>7</v>
      </c>
      <c r="C41" s="11">
        <v>0.65</v>
      </c>
      <c r="D41" s="41">
        <v>47</v>
      </c>
      <c r="E41" s="13">
        <f>D41/$D$40</f>
        <v>0.22596153846153846</v>
      </c>
      <c r="F41" s="68">
        <v>52</v>
      </c>
      <c r="G41" s="69">
        <f>F41/$F$40</f>
        <v>0.25870646766169153</v>
      </c>
      <c r="H41" s="90">
        <f>(F41-D41)/D41</f>
        <v>0.10638297872340426</v>
      </c>
      <c r="I41" s="16">
        <v>9390</v>
      </c>
      <c r="J41" s="13">
        <f>I41/$I$40</f>
        <v>0.18808212318477716</v>
      </c>
      <c r="K41" s="76">
        <v>10890</v>
      </c>
      <c r="L41" s="69">
        <f>K41/$K$40</f>
        <v>0.21475054229934923</v>
      </c>
      <c r="M41" s="15">
        <f t="shared" si="20"/>
        <v>0.15974440894568689</v>
      </c>
    </row>
    <row r="42" spans="2:26" s="4" customFormat="1" ht="15" customHeight="1" x14ac:dyDescent="0.2">
      <c r="B42" s="12" t="s">
        <v>8</v>
      </c>
      <c r="C42" s="11">
        <v>0.18</v>
      </c>
      <c r="D42" s="41">
        <v>61</v>
      </c>
      <c r="E42" s="13">
        <f t="shared" ref="E42:E44" si="21">D42/$D$40</f>
        <v>0.29326923076923078</v>
      </c>
      <c r="F42" s="68">
        <v>49</v>
      </c>
      <c r="G42" s="69">
        <f t="shared" ref="G42:G44" si="22">F42/$F$40</f>
        <v>0.24378109452736318</v>
      </c>
      <c r="H42" s="90">
        <f t="shared" ref="H42:H43" si="23">(F42-D42)/D42</f>
        <v>-0.19672131147540983</v>
      </c>
      <c r="I42" s="16">
        <v>17435</v>
      </c>
      <c r="J42" s="13">
        <f t="shared" ref="J42:J44" si="24">I42/$I$40</f>
        <v>0.34922383575363042</v>
      </c>
      <c r="K42" s="76">
        <v>13920</v>
      </c>
      <c r="L42" s="69">
        <f t="shared" ref="L42:L44" si="25">K42/$K$40</f>
        <v>0.2745020705975153</v>
      </c>
      <c r="M42" s="15">
        <f t="shared" ref="M42:M44" si="26">(K42-I42)/I42</f>
        <v>-0.20160596501290506</v>
      </c>
    </row>
    <row r="43" spans="2:26" s="4" customFormat="1" ht="15" customHeight="1" x14ac:dyDescent="0.2">
      <c r="B43" s="12" t="s">
        <v>9</v>
      </c>
      <c r="C43" s="11">
        <v>0.14000000000000001</v>
      </c>
      <c r="D43" s="41">
        <v>93</v>
      </c>
      <c r="E43" s="13">
        <f t="shared" si="21"/>
        <v>0.44711538461538464</v>
      </c>
      <c r="F43" s="68">
        <v>92</v>
      </c>
      <c r="G43" s="69">
        <f t="shared" si="22"/>
        <v>0.45771144278606968</v>
      </c>
      <c r="H43" s="90">
        <f t="shared" si="23"/>
        <v>-1.0752688172043012E-2</v>
      </c>
      <c r="I43" s="16">
        <v>22020</v>
      </c>
      <c r="J43" s="13">
        <f t="shared" si="24"/>
        <v>0.44106159238858289</v>
      </c>
      <c r="K43" s="76">
        <v>23165</v>
      </c>
      <c r="L43" s="69">
        <f t="shared" si="25"/>
        <v>0.45681325182409782</v>
      </c>
      <c r="M43" s="15">
        <f t="shared" si="26"/>
        <v>5.1998183469573113E-2</v>
      </c>
    </row>
    <row r="44" spans="2:26" s="4" customFormat="1" ht="15" customHeight="1" thickBot="1" x14ac:dyDescent="0.3">
      <c r="B44" s="12" t="s">
        <v>10</v>
      </c>
      <c r="C44" s="11">
        <v>0.03</v>
      </c>
      <c r="D44" s="42">
        <v>7</v>
      </c>
      <c r="E44" s="13">
        <f t="shared" si="21"/>
        <v>3.3653846153846152E-2</v>
      </c>
      <c r="F44" s="68">
        <v>8</v>
      </c>
      <c r="G44" s="69">
        <f t="shared" si="22"/>
        <v>3.9800995024875621E-2</v>
      </c>
      <c r="H44" s="64" t="s">
        <v>23</v>
      </c>
      <c r="I44" s="16">
        <v>1080</v>
      </c>
      <c r="J44" s="13">
        <f t="shared" si="24"/>
        <v>2.1632448673009515E-2</v>
      </c>
      <c r="K44" s="76">
        <v>2735</v>
      </c>
      <c r="L44" s="69">
        <f t="shared" si="25"/>
        <v>5.3934135279037662E-2</v>
      </c>
      <c r="M44" s="15">
        <f t="shared" si="26"/>
        <v>1.5324074074074074</v>
      </c>
      <c r="O44"/>
      <c r="P44"/>
      <c r="Q44"/>
      <c r="R44"/>
      <c r="S44"/>
      <c r="T44"/>
    </row>
    <row r="45" spans="2:26" s="4" customFormat="1" ht="15" customHeight="1" thickBot="1" x14ac:dyDescent="0.3">
      <c r="B45" s="17" t="s">
        <v>28</v>
      </c>
      <c r="C45" s="48">
        <v>1</v>
      </c>
      <c r="D45" s="49">
        <f>D46+D47+D48+D49</f>
        <v>163</v>
      </c>
      <c r="E45" s="50">
        <v>1</v>
      </c>
      <c r="F45" s="66">
        <f>F46+F47+F48+F49</f>
        <v>199</v>
      </c>
      <c r="G45" s="67">
        <v>1</v>
      </c>
      <c r="H45" s="63">
        <f>(F45-D45)/D45</f>
        <v>0.22085889570552147</v>
      </c>
      <c r="I45" s="51">
        <f>I46+I47+I48+I49</f>
        <v>39395</v>
      </c>
      <c r="J45" s="50">
        <v>1</v>
      </c>
      <c r="K45" s="74">
        <f>K46+K47+K48+K49</f>
        <v>47117</v>
      </c>
      <c r="L45" s="67">
        <v>1</v>
      </c>
      <c r="M45" s="52">
        <f>(K45-I45)/I45</f>
        <v>0.19601472268054321</v>
      </c>
      <c r="O45"/>
      <c r="P45"/>
      <c r="Q45"/>
      <c r="R45"/>
      <c r="S45"/>
      <c r="T45"/>
    </row>
    <row r="46" spans="2:26" s="4" customFormat="1" ht="15" customHeight="1" x14ac:dyDescent="0.25">
      <c r="B46" s="23" t="s">
        <v>7</v>
      </c>
      <c r="C46" s="11">
        <v>0.38</v>
      </c>
      <c r="D46" s="41">
        <v>10</v>
      </c>
      <c r="E46" s="13">
        <f>D46/$D$45</f>
        <v>6.1349693251533742E-2</v>
      </c>
      <c r="F46" s="68">
        <v>18</v>
      </c>
      <c r="G46" s="69">
        <f>F46/$F$45</f>
        <v>9.0452261306532666E-2</v>
      </c>
      <c r="H46" s="64" t="s">
        <v>23</v>
      </c>
      <c r="I46" s="14">
        <v>3120</v>
      </c>
      <c r="J46" s="13">
        <f>I46/$I$45</f>
        <v>7.9197867749714435E-2</v>
      </c>
      <c r="K46" s="75">
        <v>3486</v>
      </c>
      <c r="L46" s="69">
        <f>K46/$K$45</f>
        <v>7.3986034764522354E-2</v>
      </c>
      <c r="M46" s="15">
        <f>(K46-I46)/I46</f>
        <v>0.11730769230769231</v>
      </c>
      <c r="O46"/>
      <c r="P46"/>
      <c r="Q46"/>
      <c r="R46"/>
      <c r="S46"/>
      <c r="T46"/>
    </row>
    <row r="47" spans="2:26" s="4" customFormat="1" ht="15" customHeight="1" x14ac:dyDescent="0.25">
      <c r="B47" s="12" t="s">
        <v>8</v>
      </c>
      <c r="C47" s="11">
        <v>0.31</v>
      </c>
      <c r="D47" s="41">
        <v>53</v>
      </c>
      <c r="E47" s="13">
        <f t="shared" ref="E47:E49" si="27">D47/$D$45</f>
        <v>0.32515337423312884</v>
      </c>
      <c r="F47" s="68">
        <v>67</v>
      </c>
      <c r="G47" s="69">
        <f t="shared" ref="G47:G49" si="28">F47/$F$45</f>
        <v>0.33668341708542715</v>
      </c>
      <c r="H47" s="39">
        <f>(F47-D47)/D47</f>
        <v>0.26415094339622641</v>
      </c>
      <c r="I47" s="16">
        <v>13640</v>
      </c>
      <c r="J47" s="13">
        <f t="shared" ref="J47:J49" si="29">I47/$I$45</f>
        <v>0.34623683208528999</v>
      </c>
      <c r="K47" s="76">
        <v>16029</v>
      </c>
      <c r="L47" s="69">
        <f t="shared" ref="L47:L49" si="30">K47/$K$45</f>
        <v>0.34019568308678394</v>
      </c>
      <c r="M47" s="15">
        <f t="shared" ref="M47:M49" si="31">(K47-I47)/I47</f>
        <v>0.1751466275659824</v>
      </c>
      <c r="O47"/>
      <c r="P47"/>
      <c r="Q47"/>
      <c r="R47"/>
      <c r="S47"/>
      <c r="T47"/>
    </row>
    <row r="48" spans="2:26" s="4" customFormat="1" ht="15" customHeight="1" x14ac:dyDescent="0.25">
      <c r="B48" s="12" t="s">
        <v>9</v>
      </c>
      <c r="C48" s="11">
        <v>0.28999999999999998</v>
      </c>
      <c r="D48" s="41">
        <v>82</v>
      </c>
      <c r="E48" s="13">
        <f t="shared" si="27"/>
        <v>0.50306748466257667</v>
      </c>
      <c r="F48" s="68">
        <v>100</v>
      </c>
      <c r="G48" s="69">
        <f t="shared" si="28"/>
        <v>0.50251256281407031</v>
      </c>
      <c r="H48" s="39">
        <f t="shared" ref="H48:H49" si="32">(F48-D48)/D48</f>
        <v>0.21951219512195122</v>
      </c>
      <c r="I48" s="16">
        <v>20591</v>
      </c>
      <c r="J48" s="13">
        <f t="shared" si="29"/>
        <v>0.52268054321614421</v>
      </c>
      <c r="K48" s="76">
        <v>25986</v>
      </c>
      <c r="L48" s="69">
        <f t="shared" si="30"/>
        <v>0.55152068255618991</v>
      </c>
      <c r="M48" s="15">
        <f t="shared" si="31"/>
        <v>0.26200767325530572</v>
      </c>
      <c r="O48"/>
      <c r="P48"/>
      <c r="Q48"/>
      <c r="R48"/>
      <c r="S48"/>
      <c r="T48"/>
    </row>
    <row r="49" spans="2:20" s="4" customFormat="1" ht="15" customHeight="1" thickBot="1" x14ac:dyDescent="0.3">
      <c r="B49" s="18" t="s">
        <v>10</v>
      </c>
      <c r="C49" s="19">
        <v>0.03</v>
      </c>
      <c r="D49" s="41">
        <v>18</v>
      </c>
      <c r="E49" s="13">
        <f t="shared" si="27"/>
        <v>0.11042944785276074</v>
      </c>
      <c r="F49" s="73">
        <v>14</v>
      </c>
      <c r="G49" s="69">
        <f t="shared" si="28"/>
        <v>7.0351758793969849E-2</v>
      </c>
      <c r="H49" s="39">
        <f t="shared" si="32"/>
        <v>-0.22222222222222221</v>
      </c>
      <c r="I49" s="21">
        <v>2044</v>
      </c>
      <c r="J49" s="13">
        <f t="shared" si="29"/>
        <v>5.1884756948851377E-2</v>
      </c>
      <c r="K49" s="77">
        <v>1616</v>
      </c>
      <c r="L49" s="69">
        <f t="shared" si="30"/>
        <v>3.4297599592503766E-2</v>
      </c>
      <c r="M49" s="15">
        <f t="shared" si="31"/>
        <v>-0.20939334637964774</v>
      </c>
      <c r="O49"/>
      <c r="P49"/>
      <c r="Q49"/>
      <c r="R49"/>
      <c r="S49"/>
      <c r="T49"/>
    </row>
    <row r="50" spans="2:20" s="4" customFormat="1" ht="15" customHeight="1" thickBot="1" x14ac:dyDescent="0.3">
      <c r="B50" s="17" t="s">
        <v>20</v>
      </c>
      <c r="C50" s="48">
        <v>1</v>
      </c>
      <c r="D50" s="49">
        <f>D51+D52+D53+D54</f>
        <v>139</v>
      </c>
      <c r="E50" s="50">
        <v>1</v>
      </c>
      <c r="F50" s="66">
        <f>F51+F52+F53+F54</f>
        <v>196</v>
      </c>
      <c r="G50" s="67">
        <v>1</v>
      </c>
      <c r="H50" s="63">
        <f>(F50-D50)/D50</f>
        <v>0.41007194244604317</v>
      </c>
      <c r="I50" s="51">
        <f>I51+I52+I53+I54</f>
        <v>41095</v>
      </c>
      <c r="J50" s="50">
        <v>1</v>
      </c>
      <c r="K50" s="74">
        <f>K51+K52+K53+K54</f>
        <v>52739</v>
      </c>
      <c r="L50" s="67">
        <v>1</v>
      </c>
      <c r="M50" s="52">
        <f>(K50-I50)/I50</f>
        <v>0.28334347244190289</v>
      </c>
      <c r="O50"/>
      <c r="P50"/>
      <c r="Q50"/>
      <c r="R50"/>
      <c r="S50"/>
      <c r="T50"/>
    </row>
    <row r="51" spans="2:20" s="4" customFormat="1" ht="15" customHeight="1" x14ac:dyDescent="0.25">
      <c r="B51" s="12" t="s">
        <v>7</v>
      </c>
      <c r="C51" s="11">
        <v>0.42</v>
      </c>
      <c r="D51" s="41">
        <v>22</v>
      </c>
      <c r="E51" s="13">
        <f>D51/$D$50</f>
        <v>0.15827338129496402</v>
      </c>
      <c r="F51" s="68">
        <v>30</v>
      </c>
      <c r="G51" s="69">
        <f>F51/$F$50</f>
        <v>0.15306122448979592</v>
      </c>
      <c r="H51" s="64" t="s">
        <v>23</v>
      </c>
      <c r="I51" s="14">
        <v>6987</v>
      </c>
      <c r="J51" s="13">
        <f>I51/$I$50</f>
        <v>0.17002068378148194</v>
      </c>
      <c r="K51" s="75">
        <v>6446</v>
      </c>
      <c r="L51" s="69">
        <f>K51/$K$50</f>
        <v>0.12222453971444282</v>
      </c>
      <c r="M51" s="15">
        <f>(K51-I51)/I51</f>
        <v>-7.7429511950765709E-2</v>
      </c>
      <c r="O51"/>
      <c r="P51"/>
      <c r="Q51"/>
      <c r="R51"/>
      <c r="S51"/>
      <c r="T51"/>
    </row>
    <row r="52" spans="2:20" s="4" customFormat="1" ht="15" customHeight="1" x14ac:dyDescent="0.25">
      <c r="B52" s="12" t="s">
        <v>8</v>
      </c>
      <c r="C52" s="11">
        <v>0.26</v>
      </c>
      <c r="D52" s="41">
        <v>42</v>
      </c>
      <c r="E52" s="13">
        <f>D52/$D$50</f>
        <v>0.30215827338129497</v>
      </c>
      <c r="F52" s="68">
        <v>50</v>
      </c>
      <c r="G52" s="69">
        <f>F52/$F$50</f>
        <v>0.25510204081632654</v>
      </c>
      <c r="H52" s="39">
        <f t="shared" ref="H52:H53" si="33">(F52-D52)/D52</f>
        <v>0.19047619047619047</v>
      </c>
      <c r="I52" s="16">
        <v>11830</v>
      </c>
      <c r="J52" s="13">
        <f>I52/$I$50</f>
        <v>0.28786957050736101</v>
      </c>
      <c r="K52" s="76">
        <v>17391</v>
      </c>
      <c r="L52" s="69">
        <f>K52/$K$50</f>
        <v>0.32975596806917085</v>
      </c>
      <c r="M52" s="15">
        <f t="shared" ref="M52:M54" si="34">(K52-I52)/I52</f>
        <v>0.47007607776838545</v>
      </c>
      <c r="O52"/>
      <c r="P52"/>
      <c r="Q52"/>
      <c r="R52"/>
      <c r="S52"/>
      <c r="T52"/>
    </row>
    <row r="53" spans="2:20" s="4" customFormat="1" ht="15" customHeight="1" x14ac:dyDescent="0.25">
      <c r="B53" s="12" t="s">
        <v>9</v>
      </c>
      <c r="C53" s="11">
        <v>0.25</v>
      </c>
      <c r="D53" s="41">
        <v>62</v>
      </c>
      <c r="E53" s="13">
        <f>D53/$D$50</f>
        <v>0.4460431654676259</v>
      </c>
      <c r="F53" s="68">
        <v>95</v>
      </c>
      <c r="G53" s="69">
        <f>F53/$F$50</f>
        <v>0.48469387755102039</v>
      </c>
      <c r="H53" s="39">
        <f t="shared" si="33"/>
        <v>0.532258064516129</v>
      </c>
      <c r="I53" s="16">
        <v>18592</v>
      </c>
      <c r="J53" s="13">
        <f>I53/$I$50</f>
        <v>0.45241513566127267</v>
      </c>
      <c r="K53" s="76">
        <v>24598</v>
      </c>
      <c r="L53" s="69">
        <f>K53/$K$50</f>
        <v>0.46641005707351296</v>
      </c>
      <c r="M53" s="15">
        <f t="shared" si="34"/>
        <v>0.32304216867469882</v>
      </c>
      <c r="O53"/>
      <c r="P53"/>
      <c r="Q53"/>
      <c r="R53"/>
      <c r="S53"/>
      <c r="T53"/>
    </row>
    <row r="54" spans="2:20" s="4" customFormat="1" ht="15" customHeight="1" thickBot="1" x14ac:dyDescent="0.3">
      <c r="B54" s="12" t="s">
        <v>10</v>
      </c>
      <c r="C54" s="11">
        <v>7.0000000000000007E-2</v>
      </c>
      <c r="D54" s="41">
        <v>13</v>
      </c>
      <c r="E54" s="13">
        <f>D54/$D$50</f>
        <v>9.3525179856115109E-2</v>
      </c>
      <c r="F54" s="68">
        <v>21</v>
      </c>
      <c r="G54" s="69">
        <f>F54/$F$50</f>
        <v>0.10714285714285714</v>
      </c>
      <c r="H54" s="64" t="s">
        <v>23</v>
      </c>
      <c r="I54" s="16">
        <v>3686</v>
      </c>
      <c r="J54" s="13">
        <f>I54/$I$50</f>
        <v>8.969461004988441E-2</v>
      </c>
      <c r="K54" s="76">
        <v>4304</v>
      </c>
      <c r="L54" s="69">
        <f>K54/$K$50</f>
        <v>8.1609435142873402E-2</v>
      </c>
      <c r="M54" s="15">
        <f t="shared" si="34"/>
        <v>0.16766142159522518</v>
      </c>
      <c r="O54"/>
      <c r="P54"/>
      <c r="Q54"/>
      <c r="R54"/>
      <c r="S54"/>
      <c r="T54"/>
    </row>
    <row r="55" spans="2:20" s="4" customFormat="1" ht="15" customHeight="1" thickBot="1" x14ac:dyDescent="0.3">
      <c r="B55" s="17" t="s">
        <v>15</v>
      </c>
      <c r="C55" s="48">
        <v>1</v>
      </c>
      <c r="D55" s="49">
        <f>D56+D57+D58+D59</f>
        <v>166</v>
      </c>
      <c r="E55" s="50">
        <v>1</v>
      </c>
      <c r="F55" s="66">
        <f>F56+F57+F58+F59</f>
        <v>194</v>
      </c>
      <c r="G55" s="67">
        <v>1</v>
      </c>
      <c r="H55" s="63">
        <f>(F55-D55)/D55</f>
        <v>0.16867469879518071</v>
      </c>
      <c r="I55" s="51">
        <v>40325</v>
      </c>
      <c r="J55" s="50">
        <v>0.99999999999999989</v>
      </c>
      <c r="K55" s="74">
        <f>K56+K57+K58+K59</f>
        <v>57258</v>
      </c>
      <c r="L55" s="67">
        <v>1</v>
      </c>
      <c r="M55" s="52">
        <f>(K55-I55)/I55</f>
        <v>0.41991320520768755</v>
      </c>
      <c r="O55"/>
      <c r="P55"/>
      <c r="Q55"/>
      <c r="R55"/>
      <c r="S55"/>
      <c r="T55"/>
    </row>
    <row r="56" spans="2:20" s="4" customFormat="1" ht="15" customHeight="1" x14ac:dyDescent="0.25">
      <c r="B56" s="12" t="s">
        <v>7</v>
      </c>
      <c r="C56" s="11">
        <v>0.42</v>
      </c>
      <c r="D56" s="41">
        <v>23</v>
      </c>
      <c r="E56" s="13">
        <v>0.13855421686746988</v>
      </c>
      <c r="F56" s="68">
        <v>31</v>
      </c>
      <c r="G56" s="69">
        <f>F56/$F$55</f>
        <v>0.15979381443298968</v>
      </c>
      <c r="H56" s="64" t="s">
        <v>23</v>
      </c>
      <c r="I56" s="14">
        <v>4418</v>
      </c>
      <c r="J56" s="13">
        <v>0.10955982641041538</v>
      </c>
      <c r="K56" s="75">
        <v>6095</v>
      </c>
      <c r="L56" s="69">
        <f>K56/$K$55</f>
        <v>0.1064480072653603</v>
      </c>
      <c r="M56" s="15">
        <f>(K56-I56)/I56</f>
        <v>0.37958352195563605</v>
      </c>
      <c r="O56"/>
      <c r="P56"/>
      <c r="Q56"/>
      <c r="R56"/>
      <c r="S56"/>
      <c r="T56"/>
    </row>
    <row r="57" spans="2:20" s="4" customFormat="1" ht="15" customHeight="1" x14ac:dyDescent="0.25">
      <c r="B57" s="12" t="s">
        <v>8</v>
      </c>
      <c r="C57" s="11">
        <v>0.27</v>
      </c>
      <c r="D57" s="41">
        <v>51</v>
      </c>
      <c r="E57" s="13">
        <v>0.30722891566265059</v>
      </c>
      <c r="F57" s="68">
        <v>59</v>
      </c>
      <c r="G57" s="69">
        <f t="shared" ref="G57:G59" si="35">F57/$F$55</f>
        <v>0.30412371134020616</v>
      </c>
      <c r="H57" s="39">
        <f t="shared" ref="H57:H58" si="36">(F57-D57)/D57</f>
        <v>0.15686274509803921</v>
      </c>
      <c r="I57" s="16">
        <v>14140</v>
      </c>
      <c r="J57" s="13">
        <v>0.35065096094234344</v>
      </c>
      <c r="K57" s="76">
        <v>17779</v>
      </c>
      <c r="L57" s="69">
        <f t="shared" ref="L57:L59" si="37">K57/$K$55</f>
        <v>0.31050682874008873</v>
      </c>
      <c r="M57" s="15">
        <f t="shared" ref="M57:M59" si="38">(K57-I57)/I57</f>
        <v>0.25735502121640735</v>
      </c>
      <c r="O57"/>
      <c r="P57"/>
      <c r="Q57"/>
      <c r="R57"/>
      <c r="S57"/>
      <c r="T57"/>
    </row>
    <row r="58" spans="2:20" s="4" customFormat="1" ht="15" customHeight="1" x14ac:dyDescent="0.25">
      <c r="B58" s="12" t="s">
        <v>9</v>
      </c>
      <c r="C58" s="11">
        <v>0.25</v>
      </c>
      <c r="D58" s="41">
        <v>83</v>
      </c>
      <c r="E58" s="13">
        <v>0.5</v>
      </c>
      <c r="F58" s="68">
        <v>96</v>
      </c>
      <c r="G58" s="69">
        <f t="shared" si="35"/>
        <v>0.49484536082474229</v>
      </c>
      <c r="H58" s="39">
        <f t="shared" si="36"/>
        <v>0.15662650602409639</v>
      </c>
      <c r="I58" s="16">
        <v>20751</v>
      </c>
      <c r="J58" s="13">
        <v>0.5145939243645381</v>
      </c>
      <c r="K58" s="76">
        <v>30297</v>
      </c>
      <c r="L58" s="69">
        <f t="shared" si="37"/>
        <v>0.5291313004296343</v>
      </c>
      <c r="M58" s="15">
        <f t="shared" si="38"/>
        <v>0.46002602284227267</v>
      </c>
      <c r="O58"/>
      <c r="P58"/>
      <c r="Q58"/>
      <c r="R58"/>
      <c r="S58"/>
      <c r="T58"/>
    </row>
    <row r="59" spans="2:20" s="4" customFormat="1" ht="15" customHeight="1" thickBot="1" x14ac:dyDescent="0.3">
      <c r="B59" s="18" t="s">
        <v>10</v>
      </c>
      <c r="C59" s="19">
        <v>0.06</v>
      </c>
      <c r="D59" s="42">
        <v>9</v>
      </c>
      <c r="E59" s="20">
        <v>5.4216867469879519E-2</v>
      </c>
      <c r="F59" s="73">
        <v>8</v>
      </c>
      <c r="G59" s="69">
        <f t="shared" si="35"/>
        <v>4.1237113402061855E-2</v>
      </c>
      <c r="H59" s="64" t="s">
        <v>23</v>
      </c>
      <c r="I59" s="21">
        <v>1016</v>
      </c>
      <c r="J59" s="20">
        <v>2.5195288282703038E-2</v>
      </c>
      <c r="K59" s="77">
        <v>3087</v>
      </c>
      <c r="L59" s="69">
        <f t="shared" si="37"/>
        <v>5.3913863564916696E-2</v>
      </c>
      <c r="M59" s="15">
        <f t="shared" si="38"/>
        <v>2.0383858267716537</v>
      </c>
      <c r="O59"/>
      <c r="P59"/>
      <c r="Q59"/>
      <c r="R59"/>
      <c r="S59"/>
      <c r="T59"/>
    </row>
    <row r="60" spans="2:20" s="4" customFormat="1" ht="15" customHeight="1" thickBot="1" x14ac:dyDescent="0.3">
      <c r="B60" s="17" t="s">
        <v>16</v>
      </c>
      <c r="C60" s="55">
        <v>1</v>
      </c>
      <c r="D60" s="61">
        <f>D61+D62+D63+D64</f>
        <v>4986</v>
      </c>
      <c r="E60" s="56">
        <v>0.99979947864447571</v>
      </c>
      <c r="F60" s="87">
        <f>F61+F62+F63+F64</f>
        <v>5991</v>
      </c>
      <c r="G60" s="81">
        <v>0.99979947864447571</v>
      </c>
      <c r="H60" s="57">
        <f>(F60-D60)/D60</f>
        <v>0.20156438026474127</v>
      </c>
      <c r="I60" s="58">
        <v>1252894</v>
      </c>
      <c r="J60" s="56">
        <v>0.99990262544157771</v>
      </c>
      <c r="K60" s="80">
        <f>K61+K62+K63+K64</f>
        <v>1502357</v>
      </c>
      <c r="L60" s="81">
        <v>1</v>
      </c>
      <c r="M60" s="40">
        <f>(K60-I60)/I60</f>
        <v>0.19910942186649469</v>
      </c>
      <c r="O60"/>
      <c r="P60"/>
      <c r="Q60"/>
      <c r="R60"/>
      <c r="S60"/>
      <c r="T60"/>
    </row>
    <row r="61" spans="2:20" s="4" customFormat="1" ht="15" customHeight="1" x14ac:dyDescent="0.25">
      <c r="B61" s="24" t="s">
        <v>7</v>
      </c>
      <c r="C61" s="25">
        <v>0.48</v>
      </c>
      <c r="D61" s="59">
        <v>793</v>
      </c>
      <c r="E61" s="26">
        <v>0.15901343493082012</v>
      </c>
      <c r="F61" s="88">
        <v>948</v>
      </c>
      <c r="G61" s="83">
        <f>F61/$F$60</f>
        <v>0.15823735603405106</v>
      </c>
      <c r="H61" s="65">
        <f>(F61-D61)/D61</f>
        <v>0.19546027742749053</v>
      </c>
      <c r="I61" s="27">
        <v>182460</v>
      </c>
      <c r="J61" s="26">
        <v>0.14563083548967432</v>
      </c>
      <c r="K61" s="82">
        <v>221660</v>
      </c>
      <c r="L61" s="83">
        <f>K61/$K$60</f>
        <v>0.14754149646189288</v>
      </c>
      <c r="M61" s="28">
        <f>(K61-I61)/I61</f>
        <v>0.21484160911980707</v>
      </c>
      <c r="O61"/>
      <c r="P61"/>
      <c r="Q61"/>
      <c r="R61"/>
      <c r="S61"/>
      <c r="T61"/>
    </row>
    <row r="62" spans="2:20" s="4" customFormat="1" ht="15" customHeight="1" x14ac:dyDescent="0.25">
      <c r="B62" s="29" t="s">
        <v>8</v>
      </c>
      <c r="C62" s="25">
        <v>0.25</v>
      </c>
      <c r="D62" s="59">
        <v>1522</v>
      </c>
      <c r="E62" s="26">
        <v>0.30519350310808102</v>
      </c>
      <c r="F62" s="88">
        <v>1678</v>
      </c>
      <c r="G62" s="83">
        <f t="shared" ref="G62:G64" si="39">F62/$F$60</f>
        <v>0.28008679686195959</v>
      </c>
      <c r="H62" s="65">
        <f t="shared" ref="H62:H64" si="40">(F62-D62)/D62</f>
        <v>0.10249671484888305</v>
      </c>
      <c r="I62" s="30">
        <v>419894</v>
      </c>
      <c r="J62" s="26">
        <v>0.33513928552614985</v>
      </c>
      <c r="K62" s="84">
        <v>466077</v>
      </c>
      <c r="L62" s="83">
        <f t="shared" ref="L62:L64" si="41">K62/$K$60</f>
        <v>0.31023052443593635</v>
      </c>
      <c r="M62" s="28">
        <f t="shared" ref="M62:M64" si="42">(K62-I62)/I62</f>
        <v>0.10998728250463212</v>
      </c>
      <c r="O62"/>
      <c r="P62"/>
      <c r="Q62"/>
      <c r="R62"/>
      <c r="S62"/>
      <c r="T62"/>
    </row>
    <row r="63" spans="2:20" s="4" customFormat="1" ht="15" customHeight="1" x14ac:dyDescent="0.25">
      <c r="B63" s="29" t="s">
        <v>9</v>
      </c>
      <c r="C63" s="25">
        <v>0.23</v>
      </c>
      <c r="D63" s="59">
        <v>2334</v>
      </c>
      <c r="E63" s="26">
        <v>0.46801684379386405</v>
      </c>
      <c r="F63" s="88">
        <v>2789</v>
      </c>
      <c r="G63" s="83">
        <f t="shared" si="39"/>
        <v>0.4655316307795026</v>
      </c>
      <c r="H63" s="65">
        <f t="shared" si="40"/>
        <v>0.19494430162810625</v>
      </c>
      <c r="I63" s="30">
        <v>593445</v>
      </c>
      <c r="J63" s="26">
        <v>0.47365938379463868</v>
      </c>
      <c r="K63" s="84">
        <v>738244</v>
      </c>
      <c r="L63" s="83">
        <f t="shared" si="41"/>
        <v>0.49139052834978636</v>
      </c>
      <c r="M63" s="28">
        <f t="shared" si="42"/>
        <v>0.24399733757972517</v>
      </c>
      <c r="O63"/>
      <c r="P63"/>
      <c r="Q63"/>
      <c r="R63"/>
      <c r="S63"/>
      <c r="T63"/>
    </row>
    <row r="64" spans="2:20" s="4" customFormat="1" ht="15" customHeight="1" thickBot="1" x14ac:dyDescent="0.3">
      <c r="B64" s="31" t="s">
        <v>10</v>
      </c>
      <c r="C64" s="32">
        <v>0.04</v>
      </c>
      <c r="D64" s="60">
        <v>337</v>
      </c>
      <c r="E64" s="33">
        <v>6.7575696811710453E-2</v>
      </c>
      <c r="F64" s="89">
        <v>576</v>
      </c>
      <c r="G64" s="86">
        <f t="shared" si="39"/>
        <v>9.6144216324486734E-2</v>
      </c>
      <c r="H64" s="35">
        <f t="shared" si="40"/>
        <v>0.70919881305637977</v>
      </c>
      <c r="I64" s="34">
        <v>56973</v>
      </c>
      <c r="J64" s="33">
        <v>4.547312063111484E-2</v>
      </c>
      <c r="K64" s="85">
        <v>76376</v>
      </c>
      <c r="L64" s="86">
        <f t="shared" si="41"/>
        <v>5.0837450752384418E-2</v>
      </c>
      <c r="M64" s="35">
        <f t="shared" si="42"/>
        <v>0.34056482895406598</v>
      </c>
      <c r="O64"/>
      <c r="P64"/>
      <c r="Q64"/>
      <c r="R64"/>
      <c r="S64"/>
      <c r="T64"/>
    </row>
    <row r="65" spans="2:2" x14ac:dyDescent="0.25">
      <c r="B65" s="36" t="s">
        <v>18</v>
      </c>
    </row>
    <row r="66" spans="2:2" x14ac:dyDescent="0.25">
      <c r="B66" s="37" t="s">
        <v>19</v>
      </c>
    </row>
    <row r="67" spans="2:2" x14ac:dyDescent="0.25">
      <c r="B67" s="38" t="s">
        <v>26</v>
      </c>
    </row>
    <row r="68" spans="2:2" x14ac:dyDescent="0.25">
      <c r="B68" s="38" t="s">
        <v>24</v>
      </c>
    </row>
    <row r="69" spans="2:2" x14ac:dyDescent="0.25">
      <c r="B69" s="38" t="s">
        <v>25</v>
      </c>
    </row>
    <row r="70" spans="2:2" x14ac:dyDescent="0.25">
      <c r="B70" s="38"/>
    </row>
  </sheetData>
  <mergeCells count="9">
    <mergeCell ref="O10:V38"/>
    <mergeCell ref="D9:E9"/>
    <mergeCell ref="F9:G9"/>
    <mergeCell ref="C1:M1"/>
    <mergeCell ref="B8:B9"/>
    <mergeCell ref="I8:M8"/>
    <mergeCell ref="I9:J9"/>
    <mergeCell ref="K9:L9"/>
    <mergeCell ref="D8:H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dcterms:created xsi:type="dcterms:W3CDTF">2023-03-24T09:42:00Z</dcterms:created>
  <dcterms:modified xsi:type="dcterms:W3CDTF">2024-02-20T10:56:06Z</dcterms:modified>
</cp:coreProperties>
</file>